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Silnoproudá a slabop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stavební část'!$C$98:$K$373</definedName>
    <definedName name="_xlnm.Print_Area" localSheetId="1">'01 - stavební část'!$C$4:$J$39,'01 - stavební část'!$C$45:$J$80,'01 - stavební část'!$C$86:$K$373</definedName>
    <definedName name="_xlnm.Print_Titles" localSheetId="1">'01 - stavební část'!$98:$98</definedName>
    <definedName name="_xlnm._FilterDatabase" localSheetId="2" hidden="1">'02 - Silnoproudá a slabop...'!$C$104:$K$171</definedName>
    <definedName name="_xlnm.Print_Area" localSheetId="2">'02 - Silnoproudá a slabop...'!$C$4:$J$39,'02 - Silnoproudá a slabop...'!$C$45:$J$86,'02 - Silnoproudá a slabop...'!$C$92:$K$171</definedName>
    <definedName name="_xlnm.Print_Titles" localSheetId="2">'02 - Silnoproudá a slabop...'!$104:$104</definedName>
    <definedName name="_xlnm._FilterDatabase" localSheetId="3" hidden="1">'VON - Vedlejší a ostatní ...'!$C$79:$K$86</definedName>
    <definedName name="_xlnm.Print_Area" localSheetId="3">'VON - Vedlejší a ostatní ...'!$C$4:$J$39,'VON - Vedlejší a ostatní ...'!$C$45:$J$61,'VON - Vedlejší a ostatní ...'!$C$67:$K$86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6"/>
  <c r="BH86"/>
  <c r="BG86"/>
  <c r="BE86"/>
  <c r="T86"/>
  <c r="R86"/>
  <c r="P86"/>
  <c r="BI85"/>
  <c r="BH85"/>
  <c r="BG85"/>
  <c r="BE85"/>
  <c r="T85"/>
  <c r="R85"/>
  <c r="P85"/>
  <c r="BI84"/>
  <c r="BH84"/>
  <c r="BG84"/>
  <c r="BE84"/>
  <c r="T84"/>
  <c r="R84"/>
  <c r="P84"/>
  <c r="BI83"/>
  <c r="BH83"/>
  <c r="BG83"/>
  <c r="BE83"/>
  <c r="T83"/>
  <c r="R83"/>
  <c r="P83"/>
  <c r="BI82"/>
  <c r="BH82"/>
  <c r="BG82"/>
  <c r="BE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3" r="J37"/>
  <c r="J36"/>
  <c i="1" r="AY56"/>
  <c i="3" r="J35"/>
  <c i="1" r="AX56"/>
  <c i="3"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R157"/>
  <c r="R156"/>
  <c r="P157"/>
  <c r="P156"/>
  <c r="BI155"/>
  <c r="BH155"/>
  <c r="BG155"/>
  <c r="BE155"/>
  <c r="T155"/>
  <c r="T154"/>
  <c r="T153"/>
  <c r="R155"/>
  <c r="R154"/>
  <c r="R153"/>
  <c r="P155"/>
  <c r="P154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T148"/>
  <c r="R149"/>
  <c r="R148"/>
  <c r="P149"/>
  <c r="P148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T133"/>
  <c r="R134"/>
  <c r="R133"/>
  <c r="P134"/>
  <c r="P133"/>
  <c r="BI132"/>
  <c r="BH132"/>
  <c r="BG132"/>
  <c r="BE132"/>
  <c r="T132"/>
  <c r="T131"/>
  <c r="R132"/>
  <c r="R131"/>
  <c r="P132"/>
  <c r="P131"/>
  <c r="BI130"/>
  <c r="BH130"/>
  <c r="BG130"/>
  <c r="BE130"/>
  <c r="T130"/>
  <c r="T129"/>
  <c r="R130"/>
  <c r="R129"/>
  <c r="P130"/>
  <c r="P129"/>
  <c r="BI128"/>
  <c r="BH128"/>
  <c r="BG128"/>
  <c r="BE128"/>
  <c r="T128"/>
  <c r="T127"/>
  <c r="R128"/>
  <c r="R127"/>
  <c r="P128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BI117"/>
  <c r="BH117"/>
  <c r="BG117"/>
  <c r="BE117"/>
  <c r="T117"/>
  <c r="T116"/>
  <c r="T115"/>
  <c r="R117"/>
  <c r="R116"/>
  <c r="R115"/>
  <c r="P117"/>
  <c r="P116"/>
  <c r="P115"/>
  <c r="BI114"/>
  <c r="BH114"/>
  <c r="BG114"/>
  <c r="BE114"/>
  <c r="T114"/>
  <c r="R114"/>
  <c r="P114"/>
  <c r="BI113"/>
  <c r="BH113"/>
  <c r="BG113"/>
  <c r="BE113"/>
  <c r="T113"/>
  <c r="R113"/>
  <c r="P113"/>
  <c r="BI110"/>
  <c r="BH110"/>
  <c r="BG110"/>
  <c r="BE110"/>
  <c r="T110"/>
  <c r="R110"/>
  <c r="P110"/>
  <c r="BI109"/>
  <c r="BH109"/>
  <c r="BG109"/>
  <c r="BE109"/>
  <c r="T109"/>
  <c r="R109"/>
  <c r="P109"/>
  <c r="BI108"/>
  <c r="BH108"/>
  <c r="BG108"/>
  <c r="BE108"/>
  <c r="T108"/>
  <c r="R108"/>
  <c r="P108"/>
  <c r="J102"/>
  <c r="J101"/>
  <c r="F101"/>
  <c r="F99"/>
  <c r="E97"/>
  <c r="J55"/>
  <c r="J54"/>
  <c r="F54"/>
  <c r="F52"/>
  <c r="E50"/>
  <c r="J18"/>
  <c r="E18"/>
  <c r="F102"/>
  <c r="J17"/>
  <c r="J12"/>
  <c r="J52"/>
  <c r="E7"/>
  <c r="E48"/>
  <c i="2" r="J37"/>
  <c r="J36"/>
  <c i="1" r="AY55"/>
  <c i="2" r="J35"/>
  <c i="1" r="AX55"/>
  <c i="2" r="BI372"/>
  <c r="BH372"/>
  <c r="BG372"/>
  <c r="BE372"/>
  <c r="T372"/>
  <c r="T371"/>
  <c r="R372"/>
  <c r="R371"/>
  <c r="P372"/>
  <c r="P371"/>
  <c r="BI361"/>
  <c r="BH361"/>
  <c r="BG361"/>
  <c r="BE361"/>
  <c r="T361"/>
  <c r="R361"/>
  <c r="P361"/>
  <c r="BI359"/>
  <c r="BH359"/>
  <c r="BG359"/>
  <c r="BE359"/>
  <c r="T359"/>
  <c r="R359"/>
  <c r="P359"/>
  <c r="BI357"/>
  <c r="BH357"/>
  <c r="BG357"/>
  <c r="BE357"/>
  <c r="T357"/>
  <c r="R357"/>
  <c r="P357"/>
  <c r="BI355"/>
  <c r="BH355"/>
  <c r="BG355"/>
  <c r="BE355"/>
  <c r="T355"/>
  <c r="R355"/>
  <c r="P355"/>
  <c r="BI340"/>
  <c r="BH340"/>
  <c r="BG340"/>
  <c r="BE340"/>
  <c r="T340"/>
  <c r="R340"/>
  <c r="P340"/>
  <c r="BI335"/>
  <c r="BH335"/>
  <c r="BG335"/>
  <c r="BE335"/>
  <c r="T335"/>
  <c r="R335"/>
  <c r="P335"/>
  <c r="BI329"/>
  <c r="BH329"/>
  <c r="BG329"/>
  <c r="BE329"/>
  <c r="T329"/>
  <c r="R329"/>
  <c r="P329"/>
  <c r="BI326"/>
  <c r="BH326"/>
  <c r="BG326"/>
  <c r="BE326"/>
  <c r="T326"/>
  <c r="R326"/>
  <c r="P326"/>
  <c r="BI320"/>
  <c r="BH320"/>
  <c r="BG320"/>
  <c r="BE320"/>
  <c r="T320"/>
  <c r="R320"/>
  <c r="P320"/>
  <c r="BI314"/>
  <c r="BH314"/>
  <c r="BG314"/>
  <c r="BE314"/>
  <c r="T314"/>
  <c r="R314"/>
  <c r="P314"/>
  <c r="BI310"/>
  <c r="BH310"/>
  <c r="BG310"/>
  <c r="BE310"/>
  <c r="T310"/>
  <c r="R310"/>
  <c r="P310"/>
  <c r="BI308"/>
  <c r="BH308"/>
  <c r="BG308"/>
  <c r="BE308"/>
  <c r="T308"/>
  <c r="R308"/>
  <c r="P308"/>
  <c r="BI304"/>
  <c r="BH304"/>
  <c r="BG304"/>
  <c r="BE304"/>
  <c r="T304"/>
  <c r="R304"/>
  <c r="P304"/>
  <c r="BI301"/>
  <c r="BH301"/>
  <c r="BG301"/>
  <c r="BE301"/>
  <c r="T301"/>
  <c r="R301"/>
  <c r="P301"/>
  <c r="BI299"/>
  <c r="BH299"/>
  <c r="BG299"/>
  <c r="BE299"/>
  <c r="T299"/>
  <c r="R299"/>
  <c r="P299"/>
  <c r="BI295"/>
  <c r="BH295"/>
  <c r="BG295"/>
  <c r="BE295"/>
  <c r="T295"/>
  <c r="R295"/>
  <c r="P295"/>
  <c r="BI293"/>
  <c r="BH293"/>
  <c r="BG293"/>
  <c r="BE293"/>
  <c r="T293"/>
  <c r="R293"/>
  <c r="P293"/>
  <c r="BI289"/>
  <c r="BH289"/>
  <c r="BG289"/>
  <c r="BE289"/>
  <c r="T289"/>
  <c r="R289"/>
  <c r="P289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0"/>
  <c r="BH270"/>
  <c r="BG270"/>
  <c r="BE270"/>
  <c r="T270"/>
  <c r="R270"/>
  <c r="P270"/>
  <c r="BI269"/>
  <c r="BH269"/>
  <c r="BG269"/>
  <c r="BE269"/>
  <c r="T269"/>
  <c r="R269"/>
  <c r="P269"/>
  <c r="BI266"/>
  <c r="BH266"/>
  <c r="BG266"/>
  <c r="BE266"/>
  <c r="T266"/>
  <c r="R266"/>
  <c r="P266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6"/>
  <c r="BH256"/>
  <c r="BG256"/>
  <c r="BE256"/>
  <c r="T256"/>
  <c r="R256"/>
  <c r="P256"/>
  <c r="BI253"/>
  <c r="BH253"/>
  <c r="BG253"/>
  <c r="BE253"/>
  <c r="T253"/>
  <c r="R253"/>
  <c r="P253"/>
  <c r="BI251"/>
  <c r="BH251"/>
  <c r="BG251"/>
  <c r="BE251"/>
  <c r="T251"/>
  <c r="R251"/>
  <c r="P251"/>
  <c r="BI244"/>
  <c r="BH244"/>
  <c r="BG244"/>
  <c r="BE244"/>
  <c r="T244"/>
  <c r="R244"/>
  <c r="P244"/>
  <c r="BI242"/>
  <c r="BH242"/>
  <c r="BG242"/>
  <c r="BE242"/>
  <c r="T242"/>
  <c r="R242"/>
  <c r="P242"/>
  <c r="BI235"/>
  <c r="BH235"/>
  <c r="BG235"/>
  <c r="BE235"/>
  <c r="T235"/>
  <c r="R235"/>
  <c r="P235"/>
  <c r="BI233"/>
  <c r="BH233"/>
  <c r="BG233"/>
  <c r="BE233"/>
  <c r="T233"/>
  <c r="R233"/>
  <c r="P233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0"/>
  <c r="BH220"/>
  <c r="BG220"/>
  <c r="BE220"/>
  <c r="T220"/>
  <c r="R220"/>
  <c r="P220"/>
  <c r="BI217"/>
  <c r="BH217"/>
  <c r="BG217"/>
  <c r="BE217"/>
  <c r="T217"/>
  <c r="R217"/>
  <c r="P217"/>
  <c r="BI215"/>
  <c r="BH215"/>
  <c r="BG215"/>
  <c r="BE215"/>
  <c r="T215"/>
  <c r="R215"/>
  <c r="P215"/>
  <c r="BI208"/>
  <c r="BH208"/>
  <c r="BG208"/>
  <c r="BE208"/>
  <c r="T208"/>
  <c r="R208"/>
  <c r="P208"/>
  <c r="BI204"/>
  <c r="BH204"/>
  <c r="BG204"/>
  <c r="BE204"/>
  <c r="T204"/>
  <c r="T203"/>
  <c r="R204"/>
  <c r="R203"/>
  <c r="P204"/>
  <c r="P203"/>
  <c r="BI201"/>
  <c r="BH201"/>
  <c r="BG201"/>
  <c r="BE201"/>
  <c r="T201"/>
  <c r="R201"/>
  <c r="P201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86"/>
  <c r="BH186"/>
  <c r="BG186"/>
  <c r="BE186"/>
  <c r="T186"/>
  <c r="R186"/>
  <c r="P186"/>
  <c r="BI178"/>
  <c r="BH178"/>
  <c r="BG178"/>
  <c r="BE178"/>
  <c r="T178"/>
  <c r="R178"/>
  <c r="P178"/>
  <c r="BI171"/>
  <c r="BH171"/>
  <c r="BG171"/>
  <c r="BE171"/>
  <c r="T171"/>
  <c r="R171"/>
  <c r="P171"/>
  <c r="BI166"/>
  <c r="BH166"/>
  <c r="BG166"/>
  <c r="BE166"/>
  <c r="T166"/>
  <c r="R166"/>
  <c r="P166"/>
  <c r="BI160"/>
  <c r="BH160"/>
  <c r="BG160"/>
  <c r="BE160"/>
  <c r="T160"/>
  <c r="R160"/>
  <c r="P160"/>
  <c r="BI156"/>
  <c r="BH156"/>
  <c r="BG156"/>
  <c r="BE156"/>
  <c r="T156"/>
  <c r="R156"/>
  <c r="P156"/>
  <c r="BI153"/>
  <c r="BH153"/>
  <c r="BG153"/>
  <c r="BE153"/>
  <c r="T153"/>
  <c r="R153"/>
  <c r="P153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38"/>
  <c r="BH138"/>
  <c r="BG138"/>
  <c r="BE138"/>
  <c r="T138"/>
  <c r="R138"/>
  <c r="P138"/>
  <c r="BI136"/>
  <c r="BH136"/>
  <c r="BG136"/>
  <c r="BE136"/>
  <c r="T136"/>
  <c r="R136"/>
  <c r="P136"/>
  <c r="BI131"/>
  <c r="BH131"/>
  <c r="BG131"/>
  <c r="BE131"/>
  <c r="T131"/>
  <c r="R131"/>
  <c r="P131"/>
  <c r="BI126"/>
  <c r="BH126"/>
  <c r="BG126"/>
  <c r="BE126"/>
  <c r="T126"/>
  <c r="R126"/>
  <c r="P126"/>
  <c r="BI121"/>
  <c r="BH121"/>
  <c r="BG121"/>
  <c r="BE121"/>
  <c r="T121"/>
  <c r="R121"/>
  <c r="P121"/>
  <c r="BI120"/>
  <c r="BH120"/>
  <c r="BG120"/>
  <c r="BE120"/>
  <c r="T120"/>
  <c r="R120"/>
  <c r="P120"/>
  <c r="BI114"/>
  <c r="BH114"/>
  <c r="BG114"/>
  <c r="BE114"/>
  <c r="T114"/>
  <c r="T113"/>
  <c r="R114"/>
  <c r="R113"/>
  <c r="P114"/>
  <c r="P113"/>
  <c r="BI107"/>
  <c r="BH107"/>
  <c r="BG107"/>
  <c r="BE107"/>
  <c r="T107"/>
  <c r="R107"/>
  <c r="P107"/>
  <c r="BI103"/>
  <c r="BH103"/>
  <c r="BG103"/>
  <c r="BE103"/>
  <c r="T103"/>
  <c r="R103"/>
  <c r="P103"/>
  <c r="J96"/>
  <c r="J95"/>
  <c r="F95"/>
  <c r="F93"/>
  <c r="E91"/>
  <c r="J55"/>
  <c r="J54"/>
  <c r="F54"/>
  <c r="F52"/>
  <c r="E50"/>
  <c r="J18"/>
  <c r="E18"/>
  <c r="F96"/>
  <c r="J17"/>
  <c r="J12"/>
  <c r="J93"/>
  <c r="E7"/>
  <c r="E48"/>
  <c i="1" r="L50"/>
  <c r="AM50"/>
  <c r="AM49"/>
  <c r="L49"/>
  <c r="AM47"/>
  <c r="L47"/>
  <c r="L45"/>
  <c r="L44"/>
  <c i="2" r="BK320"/>
  <c r="BK244"/>
  <c r="BK314"/>
  <c r="J270"/>
  <c r="BK217"/>
  <c r="J146"/>
  <c r="BK310"/>
  <c r="J275"/>
  <c r="BK208"/>
  <c r="BK121"/>
  <c r="J121"/>
  <c i="3" r="BK128"/>
  <c r="J132"/>
  <c r="J139"/>
  <c r="BK151"/>
  <c r="J117"/>
  <c i="4" r="BK83"/>
  <c i="2" r="J299"/>
  <c r="J220"/>
  <c r="BK289"/>
  <c r="BK256"/>
  <c r="BK201"/>
  <c r="BK138"/>
  <c r="J320"/>
  <c r="J273"/>
  <c r="BK194"/>
  <c r="J361"/>
  <c r="BK131"/>
  <c i="3" r="BK139"/>
  <c r="BK145"/>
  <c r="J163"/>
  <c r="BK170"/>
  <c r="BK121"/>
  <c i="2" r="BK126"/>
  <c r="BK276"/>
  <c r="J253"/>
  <c r="J198"/>
  <c r="BK142"/>
  <c i="3" r="J151"/>
  <c r="BK109"/>
  <c r="J125"/>
  <c r="BK137"/>
  <c r="BK136"/>
  <c i="4" r="J86"/>
  <c i="2" r="BK361"/>
  <c r="J263"/>
  <c r="J225"/>
  <c r="BK285"/>
  <c r="J228"/>
  <c r="J171"/>
  <c r="J357"/>
  <c r="BK293"/>
  <c r="J244"/>
  <c r="J149"/>
  <c r="J136"/>
  <c i="3" r="J149"/>
  <c r="J171"/>
  <c r="BK130"/>
  <c r="BK143"/>
  <c r="J114"/>
  <c r="J109"/>
  <c i="2" r="J304"/>
  <c r="BK269"/>
  <c r="J215"/>
  <c r="BK283"/>
  <c r="BK253"/>
  <c r="BK178"/>
  <c r="BK357"/>
  <c r="BK329"/>
  <c r="BK261"/>
  <c r="BK136"/>
  <c r="J160"/>
  <c i="3" r="BK140"/>
  <c r="J161"/>
  <c r="J121"/>
  <c r="BK124"/>
  <c i="4" r="BK82"/>
  <c i="2" r="J372"/>
  <c r="J281"/>
  <c r="J261"/>
  <c r="J355"/>
  <c r="BK277"/>
  <c r="J194"/>
  <c r="BK103"/>
  <c r="BK304"/>
  <c r="J256"/>
  <c r="BK156"/>
  <c r="J178"/>
  <c i="3" r="BK152"/>
  <c r="BK169"/>
  <c r="BK120"/>
  <c r="J140"/>
  <c r="BK142"/>
  <c i="4" r="J83"/>
  <c i="1" r="AS54"/>
  <c i="2" r="J138"/>
  <c r="BK166"/>
  <c i="3" r="BK159"/>
  <c r="BK147"/>
  <c r="J144"/>
  <c r="J165"/>
  <c r="BK114"/>
  <c i="4" r="BK85"/>
  <c i="2" r="J277"/>
  <c r="BK326"/>
  <c r="BK273"/>
  <c r="BK204"/>
  <c r="BK153"/>
  <c r="BK335"/>
  <c r="J283"/>
  <c r="BK233"/>
  <c r="BK186"/>
  <c i="3" r="J168"/>
  <c r="J137"/>
  <c r="J143"/>
  <c r="J124"/>
  <c r="BK126"/>
  <c r="J141"/>
  <c i="2" r="J293"/>
  <c r="J259"/>
  <c r="J335"/>
  <c r="J276"/>
  <c r="BK226"/>
  <c r="J156"/>
  <c r="BK355"/>
  <c r="BK295"/>
  <c r="J251"/>
  <c r="J196"/>
  <c r="BK372"/>
  <c i="3" r="J169"/>
  <c r="J170"/>
  <c r="BK149"/>
  <c r="BK165"/>
  <c r="J108"/>
  <c r="BK132"/>
  <c i="4" r="J85"/>
  <c i="2" r="J274"/>
  <c r="J233"/>
  <c r="BK308"/>
  <c r="BK275"/>
  <c r="BK242"/>
  <c r="BK160"/>
  <c r="J359"/>
  <c r="J278"/>
  <c r="J242"/>
  <c r="J142"/>
  <c r="BK146"/>
  <c i="3" r="BK166"/>
  <c r="J110"/>
  <c r="J126"/>
  <c r="J119"/>
  <c r="J134"/>
  <c i="2" r="J186"/>
  <c r="J301"/>
  <c r="BK270"/>
  <c r="BK215"/>
  <c r="J107"/>
  <c r="J126"/>
  <c i="3" r="BK125"/>
  <c r="BK134"/>
  <c r="BK117"/>
  <c r="BK144"/>
  <c r="BK108"/>
  <c i="4" r="J84"/>
  <c i="2" r="J295"/>
  <c r="BK235"/>
  <c r="BK301"/>
  <c r="BK266"/>
  <c r="BK107"/>
  <c r="J314"/>
  <c r="BK259"/>
  <c r="BK171"/>
  <c r="J103"/>
  <c r="BK120"/>
  <c i="3" r="BK119"/>
  <c r="J136"/>
  <c r="BK155"/>
  <c r="J157"/>
  <c i="4" r="J82"/>
  <c i="2" r="J326"/>
  <c r="BK278"/>
  <c r="BK228"/>
  <c r="BK299"/>
  <c r="BK263"/>
  <c r="BK198"/>
  <c r="J120"/>
  <c r="J285"/>
  <c r="J226"/>
  <c r="J166"/>
  <c r="J201"/>
  <c i="3" r="J155"/>
  <c r="J113"/>
  <c r="J142"/>
  <c r="J145"/>
  <c r="BK161"/>
  <c i="4" r="BK84"/>
  <c i="2" r="J310"/>
  <c r="J266"/>
  <c r="J329"/>
  <c r="J269"/>
  <c r="BK225"/>
  <c r="BK149"/>
  <c r="BK340"/>
  <c r="J289"/>
  <c r="J217"/>
  <c r="J114"/>
  <c r="BK114"/>
  <c i="3" r="J120"/>
  <c r="BK141"/>
  <c r="J147"/>
  <c r="J152"/>
  <c i="4" r="F36"/>
  <c i="2" r="J235"/>
  <c r="J153"/>
  <c r="J340"/>
  <c i="3" r="BK171"/>
  <c r="BK163"/>
  <c r="J159"/>
  <c r="BK113"/>
  <c r="J130"/>
  <c i="4" r="BK86"/>
  <c i="2" r="J308"/>
  <c r="BK251"/>
  <c r="J208"/>
  <c r="BK281"/>
  <c r="BK220"/>
  <c r="BK196"/>
  <c r="BK359"/>
  <c r="BK274"/>
  <c r="J204"/>
  <c r="J131"/>
  <c i="3" r="BK157"/>
  <c r="BK168"/>
  <c r="BK110"/>
  <c r="J166"/>
  <c r="J128"/>
  <c i="2" l="1" r="P102"/>
  <c r="P101"/>
  <c r="R102"/>
  <c r="R101"/>
  <c r="T102"/>
  <c r="T101"/>
  <c r="T119"/>
  <c r="R125"/>
  <c r="BK137"/>
  <c r="J137"/>
  <c r="J67"/>
  <c r="P193"/>
  <c r="R207"/>
  <c r="R219"/>
  <c r="R258"/>
  <c r="P265"/>
  <c r="P272"/>
  <c r="BK280"/>
  <c r="J280"/>
  <c r="J76"/>
  <c r="BK303"/>
  <c r="J303"/>
  <c r="J77"/>
  <c r="T328"/>
  <c i="3" r="BK107"/>
  <c r="J107"/>
  <c r="J61"/>
  <c r="BK112"/>
  <c r="J112"/>
  <c r="J63"/>
  <c r="BK118"/>
  <c r="J118"/>
  <c r="J66"/>
  <c r="BK123"/>
  <c r="J123"/>
  <c r="J68"/>
  <c r="BK135"/>
  <c r="J135"/>
  <c r="J73"/>
  <c r="R150"/>
  <c r="R138"/>
  <c r="BK164"/>
  <c r="J164"/>
  <c r="J84"/>
  <c r="T167"/>
  <c i="2" r="P119"/>
  <c r="P125"/>
  <c r="R137"/>
  <c r="R193"/>
  <c r="T207"/>
  <c r="T219"/>
  <c r="T258"/>
  <c r="T265"/>
  <c r="T272"/>
  <c r="R280"/>
  <c r="T303"/>
  <c r="BK328"/>
  <c r="J328"/>
  <c r="J78"/>
  <c i="3" r="T107"/>
  <c r="T112"/>
  <c r="R118"/>
  <c r="T123"/>
  <c r="T122"/>
  <c r="R135"/>
  <c r="P150"/>
  <c r="P138"/>
  <c r="R164"/>
  <c r="R167"/>
  <c i="2" r="BK119"/>
  <c r="J119"/>
  <c r="J65"/>
  <c r="BK125"/>
  <c r="J125"/>
  <c r="J66"/>
  <c r="P137"/>
  <c r="BK193"/>
  <c r="J193"/>
  <c r="J68"/>
  <c r="BK207"/>
  <c r="J207"/>
  <c r="J71"/>
  <c r="BK219"/>
  <c r="J219"/>
  <c r="J72"/>
  <c r="BK258"/>
  <c r="J258"/>
  <c r="J73"/>
  <c r="R265"/>
  <c r="BK272"/>
  <c r="J272"/>
  <c r="J75"/>
  <c r="T280"/>
  <c r="R303"/>
  <c r="P328"/>
  <c i="3" r="P107"/>
  <c r="R112"/>
  <c r="T118"/>
  <c r="R123"/>
  <c r="R122"/>
  <c r="P135"/>
  <c r="T150"/>
  <c r="T138"/>
  <c r="P164"/>
  <c r="BK167"/>
  <c r="J167"/>
  <c r="J85"/>
  <c i="2" r="R119"/>
  <c r="R118"/>
  <c r="R100"/>
  <c r="T125"/>
  <c r="T137"/>
  <c r="T193"/>
  <c r="P207"/>
  <c r="P219"/>
  <c r="P258"/>
  <c r="BK265"/>
  <c r="J265"/>
  <c r="J74"/>
  <c r="R272"/>
  <c r="P280"/>
  <c r="P303"/>
  <c r="R328"/>
  <c i="3" r="R107"/>
  <c r="P112"/>
  <c r="P118"/>
  <c r="P123"/>
  <c r="P122"/>
  <c r="T135"/>
  <c r="BK150"/>
  <c r="J150"/>
  <c r="J77"/>
  <c r="T164"/>
  <c r="P167"/>
  <c i="4" r="BK81"/>
  <c r="J81"/>
  <c r="J60"/>
  <c r="P81"/>
  <c r="P80"/>
  <c i="1" r="AU57"/>
  <c i="4" r="R81"/>
  <c r="R80"/>
  <c r="T81"/>
  <c r="T80"/>
  <c i="3" r="BK116"/>
  <c r="J116"/>
  <c r="J65"/>
  <c r="BK148"/>
  <c r="J148"/>
  <c r="J76"/>
  <c r="BK156"/>
  <c r="J156"/>
  <c r="J80"/>
  <c r="BK158"/>
  <c r="J158"/>
  <c r="J81"/>
  <c i="2" r="BK102"/>
  <c r="J102"/>
  <c r="J62"/>
  <c r="BK113"/>
  <c r="J113"/>
  <c r="J63"/>
  <c r="BK203"/>
  <c r="J203"/>
  <c r="J69"/>
  <c i="3" r="BK160"/>
  <c r="J160"/>
  <c r="J82"/>
  <c i="2" r="BK371"/>
  <c r="J371"/>
  <c r="J79"/>
  <c i="3" r="BK127"/>
  <c r="J127"/>
  <c r="J69"/>
  <c r="BK129"/>
  <c r="J129"/>
  <c r="J70"/>
  <c r="BK131"/>
  <c r="J131"/>
  <c r="J71"/>
  <c r="BK133"/>
  <c r="J133"/>
  <c r="J72"/>
  <c r="BK146"/>
  <c r="J146"/>
  <c r="J75"/>
  <c r="BK162"/>
  <c r="J162"/>
  <c r="J83"/>
  <c i="4" r="J52"/>
  <c r="F77"/>
  <c r="BF83"/>
  <c r="BF84"/>
  <c r="BF85"/>
  <c r="BF86"/>
  <c r="E48"/>
  <c r="BF82"/>
  <c i="1" r="BC57"/>
  <c i="3" r="F55"/>
  <c r="J99"/>
  <c r="BF119"/>
  <c r="BF126"/>
  <c r="BF128"/>
  <c r="BF134"/>
  <c r="BF136"/>
  <c r="BF145"/>
  <c r="BF159"/>
  <c r="BF165"/>
  <c r="BF166"/>
  <c r="E95"/>
  <c r="BF108"/>
  <c r="BF114"/>
  <c r="BF117"/>
  <c r="BF121"/>
  <c r="BF124"/>
  <c r="BF132"/>
  <c r="BF137"/>
  <c r="BF144"/>
  <c r="BF157"/>
  <c r="BF161"/>
  <c r="BF163"/>
  <c r="BF120"/>
  <c r="BF125"/>
  <c r="BF139"/>
  <c r="BF140"/>
  <c r="BF141"/>
  <c r="BF142"/>
  <c r="BF155"/>
  <c r="BF169"/>
  <c r="BF170"/>
  <c r="BF109"/>
  <c r="BF110"/>
  <c r="BF113"/>
  <c r="BF130"/>
  <c r="BF143"/>
  <c r="BF147"/>
  <c r="BF149"/>
  <c r="BF151"/>
  <c r="BF152"/>
  <c r="BF168"/>
  <c r="BF171"/>
  <c i="2" r="J52"/>
  <c r="BF103"/>
  <c r="BF146"/>
  <c r="BF166"/>
  <c r="BF198"/>
  <c r="BF335"/>
  <c r="BF114"/>
  <c r="BF120"/>
  <c r="BF121"/>
  <c r="BF142"/>
  <c r="BF149"/>
  <c r="BF156"/>
  <c r="BF171"/>
  <c r="BF186"/>
  <c r="BF204"/>
  <c r="BF220"/>
  <c r="BF225"/>
  <c r="BF226"/>
  <c r="BF261"/>
  <c r="BF266"/>
  <c r="BF269"/>
  <c r="BF270"/>
  <c r="BF276"/>
  <c r="BF295"/>
  <c r="BF304"/>
  <c r="BF326"/>
  <c r="BF329"/>
  <c r="BF340"/>
  <c r="BF355"/>
  <c r="BF357"/>
  <c r="BF372"/>
  <c r="F55"/>
  <c r="E89"/>
  <c r="BF107"/>
  <c r="BF126"/>
  <c r="BF131"/>
  <c r="BF136"/>
  <c r="BF138"/>
  <c r="BF153"/>
  <c r="BF160"/>
  <c r="BF178"/>
  <c r="BF194"/>
  <c r="BF196"/>
  <c r="BF208"/>
  <c r="BF217"/>
  <c r="BF228"/>
  <c r="BF233"/>
  <c r="BF244"/>
  <c r="BF256"/>
  <c r="BF259"/>
  <c r="BF263"/>
  <c r="BF273"/>
  <c r="BF277"/>
  <c r="BF278"/>
  <c r="BF283"/>
  <c r="BF293"/>
  <c r="BF301"/>
  <c r="BF308"/>
  <c r="BF310"/>
  <c r="BF314"/>
  <c r="BF201"/>
  <c r="BF215"/>
  <c r="BF235"/>
  <c r="BF242"/>
  <c r="BF251"/>
  <c r="BF253"/>
  <c r="BF274"/>
  <c r="BF275"/>
  <c r="BF281"/>
  <c r="BF285"/>
  <c r="BF289"/>
  <c r="BF299"/>
  <c r="BF320"/>
  <c r="BF359"/>
  <c r="BF361"/>
  <c i="3" r="F33"/>
  <c i="1" r="AZ56"/>
  <c i="3" r="J33"/>
  <c i="1" r="AV56"/>
  <c i="4" r="J33"/>
  <c i="1" r="AV57"/>
  <c i="2" r="F35"/>
  <c i="1" r="BB55"/>
  <c i="2" r="F36"/>
  <c i="1" r="BC55"/>
  <c i="3" r="F36"/>
  <c i="1" r="BC56"/>
  <c i="4" r="F35"/>
  <c i="1" r="BB57"/>
  <c i="3" r="F37"/>
  <c i="1" r="BD56"/>
  <c i="2" r="J33"/>
  <c i="1" r="AV55"/>
  <c i="3" r="F35"/>
  <c i="1" r="BB56"/>
  <c i="2" r="F37"/>
  <c i="1" r="BD55"/>
  <c i="4" r="F37"/>
  <c i="1" r="BD57"/>
  <c i="4" r="F33"/>
  <c i="1" r="AZ57"/>
  <c i="2" r="F33"/>
  <c i="1" r="AZ55"/>
  <c i="3" l="1" r="P111"/>
  <c r="R111"/>
  <c r="R106"/>
  <c r="R105"/>
  <c r="T111"/>
  <c i="2" r="T206"/>
  <c r="T118"/>
  <c r="T100"/>
  <c r="T99"/>
  <c i="3" r="P106"/>
  <c r="P105"/>
  <c i="1" r="AU56"/>
  <c i="2" r="P118"/>
  <c r="P100"/>
  <c r="R206"/>
  <c r="R99"/>
  <c r="P206"/>
  <c i="3" r="T106"/>
  <c r="T105"/>
  <c r="BK154"/>
  <c r="J154"/>
  <c r="J79"/>
  <c r="BK138"/>
  <c r="J138"/>
  <c r="J74"/>
  <c i="2" r="BK101"/>
  <c r="J101"/>
  <c r="J61"/>
  <c r="BK118"/>
  <c r="J118"/>
  <c r="J64"/>
  <c r="BK206"/>
  <c r="J206"/>
  <c r="J70"/>
  <c i="3" r="BK115"/>
  <c r="J115"/>
  <c r="J64"/>
  <c r="BK122"/>
  <c r="J122"/>
  <c r="J67"/>
  <c i="4" r="BK80"/>
  <c r="J80"/>
  <c r="J59"/>
  <c i="1" r="BD54"/>
  <c r="W33"/>
  <c i="2" r="F34"/>
  <c i="1" r="BA55"/>
  <c r="BB54"/>
  <c r="W31"/>
  <c r="AZ54"/>
  <c r="W29"/>
  <c i="3" r="J34"/>
  <c i="1" r="AW56"/>
  <c r="AT56"/>
  <c i="4" r="F34"/>
  <c i="1" r="BA57"/>
  <c r="BC54"/>
  <c r="AY54"/>
  <c i="3" r="F34"/>
  <c i="1" r="BA56"/>
  <c i="4" r="J34"/>
  <c i="1" r="AW57"/>
  <c r="AT57"/>
  <c i="2" r="J34"/>
  <c i="1" r="AW55"/>
  <c r="AT55"/>
  <c i="2" l="1" r="P99"/>
  <c i="1" r="AU55"/>
  <c i="3" r="BK111"/>
  <c r="J111"/>
  <c r="J62"/>
  <c r="BK153"/>
  <c r="J153"/>
  <c r="J78"/>
  <c i="2" r="BK100"/>
  <c r="J100"/>
  <c r="J60"/>
  <c i="4" r="J30"/>
  <c i="1" r="AG57"/>
  <c r="AX54"/>
  <c r="W32"/>
  <c r="BA54"/>
  <c r="W30"/>
  <c r="AU54"/>
  <c r="AV54"/>
  <c r="AK29"/>
  <c i="4" l="1" r="J39"/>
  <c i="3" r="BK106"/>
  <c r="J106"/>
  <c r="J60"/>
  <c i="2" r="BK99"/>
  <c r="J99"/>
  <c r="J59"/>
  <c i="1" r="AN57"/>
  <c r="AW54"/>
  <c r="AK30"/>
  <c i="3" l="1" r="BK105"/>
  <c r="J105"/>
  <c r="J59"/>
  <c i="2" r="J30"/>
  <c i="1" r="AG55"/>
  <c r="AT54"/>
  <c i="2" l="1" r="J39"/>
  <c i="1" r="AN55"/>
  <c i="3" r="J30"/>
  <c i="1" r="AG56"/>
  <c r="AG54"/>
  <c r="AK26"/>
  <c l="1" r="AN54"/>
  <c i="3" r="J39"/>
  <c i="1" r="AN5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<sst xmlns="http://schemas.openxmlformats.org/spreadsheetml/2006/main">
  <si>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</si>
  <si>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</si>
  <si>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</si>
  <si>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</si>
  <si>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</si>
  <si>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{7a58c5a2-82b6-437e-9123-70e09a514730}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</si>
  <si>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</si>
  <si>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</si>
  <si>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</si>
  <si>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</si>
  <si>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</si>
  <si>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</si>
  <si>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</si>
  <si>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</si>
  <si>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</si>
  <si>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</si>
  <si>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</si>
  <si>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DPS Za Prachárnou 1a - oprava hlavního vstupu</t>
  </si>
  <si>
    <t>KSO:</t>
  </si>
  <si>
    <t/>
  </si>
  <si>
    <t>CC-CZ:</t>
  </si>
  <si>
    <t>Místo:</t>
  </si>
  <si>
    <t>Jihlava</t>
  </si>
  <si>
    <t>Datum:</t>
  </si>
  <si>
    <t>4. 2. 2025</t>
  </si>
  <si>
    <t>Zadavatel:</t>
  </si>
  <si>
    <t>IČ:</t>
  </si>
  <si>
    <t>Statutární město Jihlava</t>
  </si>
  <si>
    <t>DIČ:</t>
  </si>
  <si>
    <t>Účastník:</t>
  </si>
  <si>
    <t>Vyplň údaj</t>
  </si>
  <si>
    <t>Projektant:</t>
  </si>
  <si>
    <t>SPA spol.s r.o., Jihlava, Havlíčkova 46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</si>
  <si>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</si>
  <si>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</si>
  <si>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</si>
  <si>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</si>
  <si>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</si>
  <si>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</si>
  <si>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</si>
  <si>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</si>
  <si>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</si>
  <si>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</si>
  <si>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</si>
  <si>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</si>
  <si>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</si>
  <si>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</si>
  <si>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</si>
  <si>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</si>
  <si>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</si>
  <si>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</si>
  <si>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</si>
  <si>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</si>
  <si>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</si>
  <si>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</si>
  <si>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</si>
  <si>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</si>
  <si>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</si>
  <si>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</si>
  <si>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</si>
  <si>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</si>
  <si>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</si>
  <si>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</si>
  <si>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</si>
  <si>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</si>
  <si>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</si>
  <si>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</si>
  <si>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</si>
  <si>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</si>
  <si>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</si>
  <si>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</si>
  <si>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</si>
  <si>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</si>
  <si>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</si>
  <si>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</si>
  <si>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</si>
  <si>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</si>
  <si>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</si>
  <si>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</si>
  <si>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</si>
  <si>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</si>
  <si>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{b4e65646-b81d-4874-84fc-5bebe0da4b9b}</t>
  </si>
  <si>
    <t>02</t>
  </si>
  <si>
    <t>Silnoproudá a slaboproudá elektrotechnika</t>
  </si>
  <si>
    <t>{a6bb8072-3fc8-4137-b920-ca170cb8f59f}</t>
  </si>
  <si>
    <t>VON</t>
  </si>
  <si>
    <t>Vedlejší a ostatní náklady</t>
  </si>
  <si>
    <t>{a449b689-e3be-44ce-b189-27cb562b51e8}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</si>
  <si>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</si>
  <si>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</si>
  <si>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</si>
  <si>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</si>
  <si>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</si>
  <si>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</si>
  <si>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</si>
  <si>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</si>
  <si>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</si>
  <si>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</si>
  <si>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</si>
  <si>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</si>
  <si>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</si>
  <si>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</si>
  <si>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</si>
  <si>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997 - Doprava suti a vybouraných hmot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</si>
  <si>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</si>
  <si>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</si>
  <si>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</si>
  <si>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</si>
  <si>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</si>
  <si>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</si>
  <si>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767 - 1 - Automatické dveře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</si>
  <si>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</si>
  <si>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</si>
  <si>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</si>
  <si>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</si>
  <si>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</si>
  <si>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</si>
  <si>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</si>
  <si>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</si>
  <si>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</si>
  <si>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</si>
  <si>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</si>
  <si>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</si>
  <si>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</si>
  <si>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</si>
  <si>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</si>
  <si>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</si>
  <si>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</si>
  <si>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</si>
  <si>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</si>
  <si>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</si>
  <si>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</si>
  <si>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</si>
  <si>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62</t>
  </si>
  <si>
    <t>Úprava povrchů vnějších</t>
  </si>
  <si>
    <t>2</t>
  </si>
  <si>
    <t>K</t>
  </si>
  <si>
    <t>612325302</t>
  </si>
  <si>
    <t>Vápenocementová omítka ostění nebo nadpraží štuková dvouvrstvá</t>
  </si>
  <si>
    <t>m2</t>
  </si>
  <si>
    <t>CS ÚRS 2025 01</t>
  </si>
  <si>
    <t>4</t>
  </si>
  <si>
    <t>3</t>
  </si>
  <si>
    <t>556436367</t>
  </si>
  <si>
    <t>Online PSC</t>
  </si>
  <si>
    <t>https://podminky.urs.cz/item/CS_URS_2025_01/612325302</t>
  </si>
  <si>
    <t>VV</t>
  </si>
  <si>
    <t>0,40*(1,80+2,40*2)</t>
  </si>
  <si>
    <t>Mezisoučet</t>
  </si>
  <si>
    <t>619995001</t>
  </si>
  <si>
    <t>Začištění omítek (s dodáním hmot) kolem oken, dveří, podlah, obkladů apod.</t>
  </si>
  <si>
    <t>m</t>
  </si>
  <si>
    <t>1298565896</t>
  </si>
  <si>
    <t>https://podminky.urs.cz/item/CS_URS_2025_01/619995001</t>
  </si>
  <si>
    <t>"vně" 2,25*2+1,00*2+3,35+2,45*2</t>
  </si>
  <si>
    <t>"uvnitř" 2,25*2+0,85*2+3,15+2,45*2+(1,80+2,40*2)*2</t>
  </si>
  <si>
    <t>"nový soklík/stávající omítka" 7,20+2,25*2-1,80+0,45*2</t>
  </si>
  <si>
    <t>63</t>
  </si>
  <si>
    <t>Podlahy a podlahové konstrukce</t>
  </si>
  <si>
    <t>632902221</t>
  </si>
  <si>
    <t>Příprava zatvrdlého povrchu betonových mazanin pro cementový potěr spojovacím (adhezním) můstkem</t>
  </si>
  <si>
    <t>236506991</t>
  </si>
  <si>
    <t>https://podminky.urs.cz/item/CS_URS_2025_01/632902221</t>
  </si>
  <si>
    <t>7,20*2,30+(7,20+3,15)*1/2*1,05+3,15*0,90+1,80*0,45-0,90*0,45*2</t>
  </si>
  <si>
    <t>9</t>
  </si>
  <si>
    <t>Ostatní konstrukce a práce, bourání</t>
  </si>
  <si>
    <t>94</t>
  </si>
  <si>
    <t>Lešení a stavební výtahy</t>
  </si>
  <si>
    <t>949 R_001</t>
  </si>
  <si>
    <t>Montáž, příplatek za každý další den použití, demontáž - lešení lehkého kozového dílcového o výšce lešeňové podlahy do 1,90 m</t>
  </si>
  <si>
    <t>sada</t>
  </si>
  <si>
    <t>-454272762</t>
  </si>
  <si>
    <t>5</t>
  </si>
  <si>
    <t>949101111</t>
  </si>
  <si>
    <t>Lešení pomocné pracovní pro objekty pozemních staveb pro zatížení do 150 kg/m2, o výšce lešeňové podlahy do 1,9 m</t>
  </si>
  <si>
    <t>-1863600050</t>
  </si>
  <si>
    <t>https://podminky.urs.cz/item/CS_URS_2025_01/949101111</t>
  </si>
  <si>
    <t>7,20*2,30+(7,20+3,15)*1/2*1,05+3,15*0,90+1,80*0,45</t>
  </si>
  <si>
    <t>95</t>
  </si>
  <si>
    <t>Různé dokončovací konstrukce a práce pozemních staveb</t>
  </si>
  <si>
    <t>952901111</t>
  </si>
  <si>
    <t>Vyčištění budov nebo objektů před předáním do užívání budov bytové nebo občanské výstavby, světlé výšky podlaží do 4 m</t>
  </si>
  <si>
    <t>1828532897</t>
  </si>
  <si>
    <t>https://podminky.urs.cz/item/CS_URS_2025_01/952901111</t>
  </si>
  <si>
    <t>"podesta schodiště u nových automatických dveří" 3,30*1,50</t>
  </si>
  <si>
    <t>7</t>
  </si>
  <si>
    <t>619996117</t>
  </si>
  <si>
    <t>Ochrana stavebních konstrukcí a samostatných prvků včetně pozdějšího odstranění obedněním z OSB desek podlahy</t>
  </si>
  <si>
    <t>CS ÚRS 2024 02</t>
  </si>
  <si>
    <t>-1924155251</t>
  </si>
  <si>
    <t>https://podminky.urs.cz/item/CS_URS_2024_02/619996117</t>
  </si>
  <si>
    <t>"podesta schodiště u nových automatických dveří" 3,00*1,20</t>
  </si>
  <si>
    <t>8</t>
  </si>
  <si>
    <t>950 R_001</t>
  </si>
  <si>
    <t>Vyčištění stávajících čistících rohoží zapuštěných do podlahy u vstupů, případná repase, povrchová úprava</t>
  </si>
  <si>
    <t>kus</t>
  </si>
  <si>
    <t>1657630235</t>
  </si>
  <si>
    <t>96</t>
  </si>
  <si>
    <t>Bourání konstrukcí</t>
  </si>
  <si>
    <t>771573810</t>
  </si>
  <si>
    <t>Demontáž podlah z dlaždic keramických lepených</t>
  </si>
  <si>
    <t>-1730963379</t>
  </si>
  <si>
    <t>https://podminky.urs.cz/item/CS_URS_2025_01/771573810</t>
  </si>
  <si>
    <t>10</t>
  </si>
  <si>
    <t>771473810</t>
  </si>
  <si>
    <t>Demontáž soklíků z dlaždic keramických lepených rovných</t>
  </si>
  <si>
    <t>-184874428</t>
  </si>
  <si>
    <t>https://podminky.urs.cz/item/CS_URS_2025_01/771473810</t>
  </si>
  <si>
    <t>7,20+2,25*2-1,80+0,45*2</t>
  </si>
  <si>
    <t>11</t>
  </si>
  <si>
    <t>771 R_001</t>
  </si>
  <si>
    <t>Zaříznutí stávající dlažby</t>
  </si>
  <si>
    <t>2098524119</t>
  </si>
  <si>
    <t>"vnitřní dveře" 1,800</t>
  </si>
  <si>
    <t>965046111</t>
  </si>
  <si>
    <t>Broušení stávajících betonových podlah úběr do 3 mm</t>
  </si>
  <si>
    <t>-1459443912</t>
  </si>
  <si>
    <t>https://podminky.urs.cz/item/CS_URS_2025_01/965046111</t>
  </si>
  <si>
    <t>13</t>
  </si>
  <si>
    <t>965046119</t>
  </si>
  <si>
    <t>Broušení stávajících betonových podlah Příplatek k ceně za každý další 1 mm úběru</t>
  </si>
  <si>
    <t>-2114974493</t>
  </si>
  <si>
    <t>https://podminky.urs.cz/item/CS_URS_2025_01/965046119</t>
  </si>
  <si>
    <t>24,829*2 'Přepočtené koeficientem množství</t>
  </si>
  <si>
    <t>14</t>
  </si>
  <si>
    <t>968082016</t>
  </si>
  <si>
    <t>Vybourání plastových rámů oken s křídly, dveřních zárubní, vrat rámu oken s křídly, plochy přes 1 do 2 m2</t>
  </si>
  <si>
    <t>-43351248</t>
  </si>
  <si>
    <t>https://podminky.urs.cz/item/CS_URS_2025_01/968082016</t>
  </si>
  <si>
    <t>"vnější stěny FIX" 0,80*2,45*2</t>
  </si>
  <si>
    <t>15</t>
  </si>
  <si>
    <t>968082018</t>
  </si>
  <si>
    <t>Vybourání plastových rámů oken s křídly, dveřních zárubní, vrat rámu oken s křídly, plochy přes 4 m2</t>
  </si>
  <si>
    <t>1382933914</t>
  </si>
  <si>
    <t>https://podminky.urs.cz/item/CS_URS_2025_01/968082018</t>
  </si>
  <si>
    <t>"vnější stěny s dveřmi" 2,25*2,45*2</t>
  </si>
  <si>
    <t>"vnější stěna FIX" 2,90*2,45</t>
  </si>
  <si>
    <t>"vnitřní stěna s dveřmi" 1,80*2,40</t>
  </si>
  <si>
    <t>16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</si>
  <si>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</si>
  <si>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</si>
  <si>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-1541191940</t>
  </si>
  <si>
    <t>https://podminky.urs.cz/item/CS_URS_2025_01/967031132</t>
  </si>
  <si>
    <t>úprava otvoru po vybourání vnitřních dvoukřídlových dveří</t>
  </si>
  <si>
    <t>0,45*(1,80+2,40*2)</t>
  </si>
  <si>
    <t>17</t>
  </si>
  <si>
    <t>767581802</t>
  </si>
  <si>
    <t>Demontáž podhledů lamel</t>
  </si>
  <si>
    <t>-326545160</t>
  </si>
  <si>
    <t>https://podminky.urs.cz/item/CS_URS_2025_01/767581802</t>
  </si>
  <si>
    <t>vnitřní podhled</t>
  </si>
  <si>
    <t>7,20*2,30+(7,20+3,15)*1/2*1,05+3,15*0,90</t>
  </si>
  <si>
    <t>vnější podhledy</t>
  </si>
  <si>
    <t>2,05*(2,00+1,00)*1/2*2</t>
  </si>
  <si>
    <t>18</t>
  </si>
  <si>
    <t>767582800</t>
  </si>
  <si>
    <t>Demontáž podhledů roštů ( nosné profily lamel )</t>
  </si>
  <si>
    <t>2013772213</t>
  </si>
  <si>
    <t>https://podminky.urs.cz/item/CS_URS_2025_01/767582800</t>
  </si>
  <si>
    <t>hlavní nosný rošt zůstává - položka kraje demontáž nosných profilů lamel</t>
  </si>
  <si>
    <t>19</t>
  </si>
  <si>
    <t>713110811</t>
  </si>
  <si>
    <t>Odstranění tepelné izolace stropů nebo podhledů z rohoží, pásů, dílců, desek, bloků volně kladených z vláknitých materiálů suchých, tloušťka izolace do 100 mm</t>
  </si>
  <si>
    <t>1752715215</t>
  </si>
  <si>
    <t>https://podminky.urs.cz/item/CS_URS_2025_01/713110811</t>
  </si>
  <si>
    <t>997</t>
  </si>
  <si>
    <t>Doprava suti a vybouraných hmot</t>
  </si>
  <si>
    <t>20</t>
  </si>
  <si>
    <t>997013151</t>
  </si>
  <si>
    <t>Vnitrostaveništní doprava suti a vybouraných hmot vodorovně do 50 m s naložením s omezením mechanizace pro budovy a haly výšky do 6 m</t>
  </si>
  <si>
    <t>t</t>
  </si>
  <si>
    <t>-494416606</t>
  </si>
  <si>
    <t>https://podminky.urs.cz/item/CS_URS_2025_01/997013151</t>
  </si>
  <si>
    <t>997013501</t>
  </si>
  <si>
    <t>Odvoz suti a vybouraných hmot na skládku nebo meziskládku se složením, na vzdálenost do 1 km</t>
  </si>
  <si>
    <t>-763872515</t>
  </si>
  <si>
    <t>https://podminky.urs.cz/item/CS_URS_2025_01/997013501</t>
  </si>
  <si>
    <t>22</t>
  </si>
  <si>
    <t>997013509</t>
  </si>
  <si>
    <t>Odvoz suti a vybouraných hmot na skládku nebo meziskládku se složením, na vzdálenost Příplatek k ceně za každý další započatý 1 km přes 1 km</t>
  </si>
  <si>
    <t>-821891694</t>
  </si>
  <si>
    <t>https://podminky.urs.cz/item/CS_URS_2025_01/997013509</t>
  </si>
  <si>
    <t>3,67*9 'Přepočtené koeficientem množství</t>
  </si>
  <si>
    <t>23</t>
  </si>
  <si>
    <t>997013631</t>
  </si>
  <si>
    <t>Poplatek za uložení stavebního odpadu na skládce (skládkovné) směsného stavebního a demoličního zatříděného do Katalogu odpadů pod kódem 17 09 04</t>
  </si>
  <si>
    <t>-841340079</t>
  </si>
  <si>
    <t>https://podminky.urs.cz/item/CS_URS_2025_01/997013631</t>
  </si>
  <si>
    <t>998</t>
  </si>
  <si>
    <t>Přesun hmot</t>
  </si>
  <si>
    <t>24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</si>
  <si>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</si>
  <si>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</si>
  <si>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-42794971</t>
  </si>
  <si>
    <t>https://podminky.urs.cz/item/CS_URS_2025_01/998011008</t>
  </si>
  <si>
    <t>PSV</t>
  </si>
  <si>
    <t>Práce a dodávky PSV</t>
  </si>
  <si>
    <t>713</t>
  </si>
  <si>
    <t>Izolace tepelné</t>
  </si>
  <si>
    <t>25</t>
  </si>
  <si>
    <t>713111121</t>
  </si>
  <si>
    <t>Montáž tepelné izolace stropů rohožemi, pásy, dílci, deskami, bloky (izolační materiál ve specifikaci) rovných spodem s uchycením (drátem, páskou apod.)</t>
  </si>
  <si>
    <t>1027567240</t>
  </si>
  <si>
    <t>https://podminky.urs.cz/item/CS_URS_2025_01/713111121</t>
  </si>
  <si>
    <t>26</t>
  </si>
  <si>
    <t>M</t>
  </si>
  <si>
    <t>63152099</t>
  </si>
  <si>
    <t>pás tepelně izolační univerzální λ=0,032-0,033 tl 100mm</t>
  </si>
  <si>
    <t>32</t>
  </si>
  <si>
    <t>695895049</t>
  </si>
  <si>
    <t>30,979*1,05 'Přepočtené koeficientem množství</t>
  </si>
  <si>
    <t>27</t>
  </si>
  <si>
    <t>998713111</t>
  </si>
  <si>
    <t>Přesun hmot pro izolace tepelné stanovený z hmotnosti přesunovaného materiálu vodorovná dopravní vzdálenost do 50 m s omezením mechanizace v objektech výšky do 6 m</t>
  </si>
  <si>
    <t>1631958491</t>
  </si>
  <si>
    <t>https://podminky.urs.cz/item/CS_URS_2025_01/998713111</t>
  </si>
  <si>
    <t>763</t>
  </si>
  <si>
    <t>Konstrukce suché výstavby</t>
  </si>
  <si>
    <t>28</t>
  </si>
  <si>
    <t>763131414</t>
  </si>
  <si>
    <t>Podhled ze sádrokartonových desek dvouvrstvá zavěšená spodní konstrukce z ocelových profilů CD, UD jednoduše opláštěná deskou standardní A, tl. 15 mm, bez izolace ( položka obsahuje přebandážování spar, tmelení, přebroušení )</t>
  </si>
  <si>
    <t>-1186688471</t>
  </si>
  <si>
    <t>https://podminky.urs.cz/item/CS_URS_2025_01/763131414</t>
  </si>
  <si>
    <t>29</t>
  </si>
  <si>
    <t>59030023</t>
  </si>
  <si>
    <t>deska SDK A tl.15 mm (odpočet)</t>
  </si>
  <si>
    <t>934270222</t>
  </si>
  <si>
    <t>30</t>
  </si>
  <si>
    <t>59590738</t>
  </si>
  <si>
    <t>deska cementotřísková bez povrchové úpravy tl.14 mm (přípočet)</t>
  </si>
  <si>
    <t>1883678964</t>
  </si>
  <si>
    <t>6,15*1,1 'Přepočtené koeficientem množství</t>
  </si>
  <si>
    <t>31</t>
  </si>
  <si>
    <t>763131431</t>
  </si>
  <si>
    <t>Podhled ze sádrokartonových desek dvouvrstvá zavěšená spodní konstrukce z ocelových profilů CD, UD jednoduše opláštěná deskou protipožární DF, tl. 12,5 mm, bez izolace, REI do 90</t>
  </si>
  <si>
    <t>-1478699027</t>
  </si>
  <si>
    <t>https://podminky.urs.cz/item/CS_URS_2025_01/763131431</t>
  </si>
  <si>
    <t>763131714</t>
  </si>
  <si>
    <t>Podhled ze sádrokartonových desek ostatní práce a konstrukce na podhledech ze sádrokartonových desek základní penetrační nátěr</t>
  </si>
  <si>
    <t>-1679074847</t>
  </si>
  <si>
    <t>https://podminky.urs.cz/item/CS_URS_2025_01/763131714</t>
  </si>
  <si>
    <t>33</t>
  </si>
  <si>
    <t>763131751</t>
  </si>
  <si>
    <t>Podhled ze sádrokartonových desek ostatní práce a konstrukce na podhledech ze sádrokartonových desek montáž parotěsné zábrany</t>
  </si>
  <si>
    <t>1390144763</t>
  </si>
  <si>
    <t>https://podminky.urs.cz/item/CS_URS_2025_01/763131751</t>
  </si>
  <si>
    <t>34</t>
  </si>
  <si>
    <t>28329028</t>
  </si>
  <si>
    <t>fólie PE vyztužená Al vrstvou pro parotěsnou vrstvu 150g/m2 s integrovanou lepící páskou</t>
  </si>
  <si>
    <t>1724693929</t>
  </si>
  <si>
    <t>30,979*1,1235 'Přepočtené koeficientem množství</t>
  </si>
  <si>
    <t>35</t>
  </si>
  <si>
    <t>763131752</t>
  </si>
  <si>
    <t>Podhled ze sádrokartonových desek ostatní práce a konstrukce na podhledech ze sádrokartonových desek montáž jedné vrstvy tepelné izolace</t>
  </si>
  <si>
    <t>-736094572</t>
  </si>
  <si>
    <t>https://podminky.urs.cz/item/CS_URS_2025_01/763131752</t>
  </si>
  <si>
    <t>36</t>
  </si>
  <si>
    <t>63152097</t>
  </si>
  <si>
    <t>pás tepelně izolační univerzální λ=0,032-0,033 tl 60mm</t>
  </si>
  <si>
    <t>2106980736</t>
  </si>
  <si>
    <t>30,979*1,02 'Přepočtené koeficientem množství</t>
  </si>
  <si>
    <t>37</t>
  </si>
  <si>
    <t>763 R_001</t>
  </si>
  <si>
    <t>Napojení obkladu nadpraží na stávající konstrukce římsy a podhledu ( způsob provedení bude upřesněn )</t>
  </si>
  <si>
    <t>135246385</t>
  </si>
  <si>
    <t>2,25*2+1,00*2+3,40</t>
  </si>
  <si>
    <t>38</t>
  </si>
  <si>
    <t>998763321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</si>
  <si>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</si>
  <si>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>-621955211</t>
  </si>
  <si>
    <t>https://podminky.urs.cz/item/CS_URS_2025_01/998763321</t>
  </si>
  <si>
    <t>764</t>
  </si>
  <si>
    <t>Konstrukce klempířské</t>
  </si>
  <si>
    <t>39</t>
  </si>
  <si>
    <t>764004863</t>
  </si>
  <si>
    <t>Demontáž klempířských konstrukcí svodu k dalšímu použití</t>
  </si>
  <si>
    <t>2138224703</t>
  </si>
  <si>
    <t>https://podminky.urs.cz/item/CS_URS_2025_01/764004863</t>
  </si>
  <si>
    <t>40</t>
  </si>
  <si>
    <t>764518622</t>
  </si>
  <si>
    <t>Zpětná montáž - svod z pozinkovaného plechu s upraveným povrchem včetně objímek, kolen a odskoků kruhový, průměru 100 mm</t>
  </si>
  <si>
    <t>1572781478</t>
  </si>
  <si>
    <t>https://podminky.urs.cz/item/CS_URS_2025_01/764518622</t>
  </si>
  <si>
    <t>41</t>
  </si>
  <si>
    <t>998764111</t>
  </si>
  <si>
    <t>Přesun hmot pro konstrukce klempířské stanovený z hmotnosti přesunovaného materiálu vodorovná dopravní vzdálenost do 50 m s omezením mechanizace v objektech výšky do 6 m</t>
  </si>
  <si>
    <t>528072612</t>
  </si>
  <si>
    <t>https://podminky.urs.cz/item/CS_URS_2025_01/998764111</t>
  </si>
  <si>
    <t>767</t>
  </si>
  <si>
    <t>Konstrukce zámečnické</t>
  </si>
  <si>
    <t>42</t>
  </si>
  <si>
    <t>767 R_101</t>
  </si>
  <si>
    <t>Obklad ocelových sloupů lakovaným hliníkovým plechem (barva dle Al výplní otvorů); pod obklad nalepen XPS tl.3,0 cm; rš cca 550 mm</t>
  </si>
  <si>
    <t>-562686573</t>
  </si>
  <si>
    <t>2,45*2</t>
  </si>
  <si>
    <t>43</t>
  </si>
  <si>
    <t>767 R_102</t>
  </si>
  <si>
    <t>Obklad ocelového průvlaku lakovaným hliníkovým plechem (barva dle Al výplní otvorů); pod obklad nalepen XPS tl.3,0 cm; rš cca 200 mm</t>
  </si>
  <si>
    <t>-1551491307</t>
  </si>
  <si>
    <t>44</t>
  </si>
  <si>
    <t>998767111</t>
  </si>
  <si>
    <t>Přesun hmot pro zámečnické konstrukce stanovený z hmotnosti přesunovaného materiálu vodorovná dopravní vzdálenost do 50 m s omezením mechanizace v objektech výšky do 6 m</t>
  </si>
  <si>
    <t>-309980448</t>
  </si>
  <si>
    <t>https://podminky.urs.cz/item/CS_URS_2025_01/998767111</t>
  </si>
  <si>
    <t>767 - 1</t>
  </si>
  <si>
    <t>Automatické dveře</t>
  </si>
  <si>
    <t>45</t>
  </si>
  <si>
    <t>767 R_001</t>
  </si>
  <si>
    <t>Montáž, výroba a dodávka - automatické dveře posuvné teleskopické s hliníkovou konstrukcí (vnější) s bočním fixním světlíkem rozměr 225×245/145×229 cm; zasklení bezpečnostním sklem U=1,1; podrobná specifikace dle PSV ozn.1</t>
  </si>
  <si>
    <t>-1667617532</t>
  </si>
  <si>
    <t>46</t>
  </si>
  <si>
    <t>767 R_002</t>
  </si>
  <si>
    <t>Montáž, výroba a dodávka - automatické dveře posuvné teleskopické s hliníkovou konstrukcí (vnější) s bočním fixním světlíkem rozměr 225×245/145×229 cm; zasklení bezpečnostním sklem U=1,1; podrobná specifikace dle PSV ozn.2</t>
  </si>
  <si>
    <t>1229422618</t>
  </si>
  <si>
    <t>47</t>
  </si>
  <si>
    <t>767 R_003</t>
  </si>
  <si>
    <t>Montáž, výroba a dodávka - automatické dveře posuvné teleskopické s hliníkovou konstrukcí (vnitřní) s bočním fixním světlíkem rozměr 180×240/145×217 cm; zasklení bezpečnostním sklem U=1,1; podrobná specifikace dle PSV ozn.3</t>
  </si>
  <si>
    <t>512</t>
  </si>
  <si>
    <t>1307056160</t>
  </si>
  <si>
    <t>48</t>
  </si>
  <si>
    <t>767 R_004</t>
  </si>
  <si>
    <t>Montáž, výroba a dodávka - vnější prosklená stěna z hliníkových profilů s vodorovným a svislým členěním; rozměr 290×245 cm; zasklení bezpečnostním sklem U=1,1; podrobná specifikace dle PSV ozn.4</t>
  </si>
  <si>
    <t>589616765</t>
  </si>
  <si>
    <t>49</t>
  </si>
  <si>
    <t>767 R_005</t>
  </si>
  <si>
    <t>Montáž, výroba a dodávka - vnější prosklená stěna z hliníkových profilů s vodorovným členěním; rozměr 80×245 cm; zasklení bezpečnostním sklem U=1,1; podrobná specifikace dle PSV ozn.5</t>
  </si>
  <si>
    <t>1050404767</t>
  </si>
  <si>
    <t>50</t>
  </si>
  <si>
    <t>998767201</t>
  </si>
  <si>
    <t>Přesun hmot pro zámečnické konstrukce stanovený procentní sazbou (%) z ceny vodorovná dopravní vzdálenost do 50 m základní v objektech výšky do 6 m</t>
  </si>
  <si>
    <t>%</t>
  </si>
  <si>
    <t>972449888</t>
  </si>
  <si>
    <t>https://podminky.urs.cz/item/CS_URS_2025_01/998767201</t>
  </si>
  <si>
    <t>771</t>
  </si>
  <si>
    <t>Podlahy z dlaždic</t>
  </si>
  <si>
    <t>51</t>
  </si>
  <si>
    <t>771111011</t>
  </si>
  <si>
    <t>Příprava podkladu před provedením dlažby vysátí podlah</t>
  </si>
  <si>
    <t>1096238222</t>
  </si>
  <si>
    <t>https://podminky.urs.cz/item/CS_URS_2025_01/771111011</t>
  </si>
  <si>
    <t>52</t>
  </si>
  <si>
    <t>771121011</t>
  </si>
  <si>
    <t>Příprava podkladu před provedením dlažby nátěr penetrační na podlahu</t>
  </si>
  <si>
    <t>51433838</t>
  </si>
  <si>
    <t>https://podminky.urs.cz/item/CS_URS_2025_01/771121011</t>
  </si>
  <si>
    <t>53</t>
  </si>
  <si>
    <t>771151022</t>
  </si>
  <si>
    <t>Příprava podkladu před provedením dlažby samonivelační stěrka min. pevnosti 30 MPa, tloušťky přes 3 do 5 mm</t>
  </si>
  <si>
    <t>1691561847</t>
  </si>
  <si>
    <t>https://podminky.urs.cz/item/CS_URS_2025_01/771151022</t>
  </si>
  <si>
    <t>54</t>
  </si>
  <si>
    <t>771474112</t>
  </si>
  <si>
    <t>Montáž soklů z dlaždic keramických lepených cementovým flexibilním lepidlem rovných, výšky přes 65 do 90 mm</t>
  </si>
  <si>
    <t>1039226063</t>
  </si>
  <si>
    <t>https://podminky.urs.cz/item/CS_URS_2025_01/771474112</t>
  </si>
  <si>
    <t>55</t>
  </si>
  <si>
    <t>59761184</t>
  </si>
  <si>
    <t>sokl keramický mrazuvzdorný povrch hladký/matný tl do 10mm výšky přes 65 do 90mm</t>
  </si>
  <si>
    <t>1862952587</t>
  </si>
  <si>
    <t>10,8*1,1 'Přepočtené koeficientem množství</t>
  </si>
  <si>
    <t>56</t>
  </si>
  <si>
    <t>771574476</t>
  </si>
  <si>
    <t>Montáž podlah z dlaždic keramických lepených cementovým flexibilním lepidlem pro vysoké mechanické zatížení, tloušťky přes 10 mm přes 9 do 12 ks/m2</t>
  </si>
  <si>
    <t>1063434543</t>
  </si>
  <si>
    <t>https://podminky.urs.cz/item/CS_URS_2025_01/771574476</t>
  </si>
  <si>
    <t>57</t>
  </si>
  <si>
    <t>59761166</t>
  </si>
  <si>
    <t>dlažba keramická slinutá mrazuvzdorná R10/A povrch hladký/matný tl do 10mm přes 9 do 12ks/m2</t>
  </si>
  <si>
    <t>383827042</t>
  </si>
  <si>
    <t>24,829*1,05 'Přepočtené koeficientem množství</t>
  </si>
  <si>
    <t>58</t>
  </si>
  <si>
    <t>998771111</t>
  </si>
  <si>
    <t>Přesun hmot pro podlahy z dlaždic stanovený z hmotnosti přesunovaného materiálu vodorovná dopravní vzdálenost do 50 m s omezením mechanizace v objektech výšky do 6 m</t>
  </si>
  <si>
    <t>470509641</t>
  </si>
  <si>
    <t>https://podminky.urs.cz/item/CS_URS_2025_01/998771111</t>
  </si>
  <si>
    <t>783</t>
  </si>
  <si>
    <t>Dokončovací práce - nátěry</t>
  </si>
  <si>
    <t>59</t>
  </si>
  <si>
    <t>783802250</t>
  </si>
  <si>
    <t>Provedení vyrovnání omítek před provedením nátěrů celoplošně</t>
  </si>
  <si>
    <t>-7593835</t>
  </si>
  <si>
    <t>https://podminky.urs.cz/item/CS_URS_2025_01/783802250</t>
  </si>
  <si>
    <t>"exterier" 0,30*2,50*2</t>
  </si>
  <si>
    <t>60</t>
  </si>
  <si>
    <t>58565110</t>
  </si>
  <si>
    <t>směs omítková pastovitá pro vyrovnání vnitřních povrchů</t>
  </si>
  <si>
    <t>kg</t>
  </si>
  <si>
    <t>-1817092134</t>
  </si>
  <si>
    <t>1,5*5 'Přepočtené koeficientem množství</t>
  </si>
  <si>
    <t>61</t>
  </si>
  <si>
    <t>783801201</t>
  </si>
  <si>
    <t>Příprava podkladu omítek před provedením nátěru obroušení</t>
  </si>
  <si>
    <t>-1305847982</t>
  </si>
  <si>
    <t>https://podminky.urs.cz/item/CS_URS_2025_01/783801201</t>
  </si>
  <si>
    <t>783801403</t>
  </si>
  <si>
    <t>Příprava podkladu omítek před provedením nátěru oprášení</t>
  </si>
  <si>
    <t>-773633572</t>
  </si>
  <si>
    <t>https://podminky.urs.cz/item/CS_URS_2025_01/783801403</t>
  </si>
  <si>
    <t>"čela š.300 mm na v.2,50 m" 0,30*2,50*2</t>
  </si>
  <si>
    <t>783823135</t>
  </si>
  <si>
    <t>Penetrační nátěr omítek hladkých omítek hladkých, zrnitých tenkovrstvých nebo štukových stupně členitosti 1 a 2 silikonový</t>
  </si>
  <si>
    <t>-893610087</t>
  </si>
  <si>
    <t>https://podminky.urs.cz/item/CS_URS_2025_01/783823135</t>
  </si>
  <si>
    <t>64</t>
  </si>
  <si>
    <t>783827425</t>
  </si>
  <si>
    <t>Krycí (ochranný) nátěr omítek dvojnásobný hladkých omítek hladkých, zrnitých tenkovrstvých nebo štukových stupně členitosti 1 a 2 silikonový</t>
  </si>
  <si>
    <t>-1454756609</t>
  </si>
  <si>
    <t>https://podminky.urs.cz/item/CS_URS_2025_01/783827425</t>
  </si>
  <si>
    <t>784</t>
  </si>
  <si>
    <t>Dokončovací práce - malby a tapety</t>
  </si>
  <si>
    <t>65</t>
  </si>
  <si>
    <t>619991001</t>
  </si>
  <si>
    <t>Zakrytí vnitřních ploch před znečištěním fólií včetně pozdějšího odkrytí podlah</t>
  </si>
  <si>
    <t>-41073592</t>
  </si>
  <si>
    <t>https://podminky.urs.cz/item/CS_URS_2025_01/619991001</t>
  </si>
  <si>
    <t>zakrytí podlahy</t>
  </si>
  <si>
    <t>66</t>
  </si>
  <si>
    <t>619991021</t>
  </si>
  <si>
    <t>Zakrytí vnitřních ploch před znečištěním páskou včetně pozdějšího odlepení rámů oken a dveří, keramických soklů</t>
  </si>
  <si>
    <t>-1333734140</t>
  </si>
  <si>
    <t>https://podminky.urs.cz/item/CS_URS_2025_01/619991021</t>
  </si>
  <si>
    <t>keramický sokl</t>
  </si>
  <si>
    <t>67</t>
  </si>
  <si>
    <t>784171111</t>
  </si>
  <si>
    <t>Zakrytí nemalovaných ploch (materiál ve specifikaci) včetně pozdějšího odkrytí svislých ploch např. stěn, oken, dveří v místnostech výšky do 3,80</t>
  </si>
  <si>
    <t>-1828226465</t>
  </si>
  <si>
    <t>https://podminky.urs.cz/item/CS_URS_2025_01/784171111</t>
  </si>
  <si>
    <t>vstupní stěna s dveřmi</t>
  </si>
  <si>
    <t>2,25*2,45*2+0,80*02,45*2+2,90*2,45</t>
  </si>
  <si>
    <t>vnitřní stěna s dveřmi</t>
  </si>
  <si>
    <t>1,00*2,40*2</t>
  </si>
  <si>
    <t>schránky</t>
  </si>
  <si>
    <t>0,30*0,20*(11*5+5*3*2)</t>
  </si>
  <si>
    <t>kovové dveře rozvaděčů</t>
  </si>
  <si>
    <t>1,00*2,00+1,00*2,50</t>
  </si>
  <si>
    <t>zvonková tabla</t>
  </si>
  <si>
    <t>0,65*0,45+0,30*0,45</t>
  </si>
  <si>
    <t>madla</t>
  </si>
  <si>
    <t>0,30*2,00*2</t>
  </si>
  <si>
    <t>68</t>
  </si>
  <si>
    <t>58124844</t>
  </si>
  <si>
    <t>fólie pro malířské potřeby zakrývací tl 25µ 4x5m</t>
  </si>
  <si>
    <t>-1491095253</t>
  </si>
  <si>
    <t>38,078*1,1 'Přepočtené koeficientem množství</t>
  </si>
  <si>
    <t>69</t>
  </si>
  <si>
    <t>784185001</t>
  </si>
  <si>
    <t>Provedení penetrace podkladu jednonásobné v místnostech výšky do 3,80 m</t>
  </si>
  <si>
    <t>1669085530</t>
  </si>
  <si>
    <t>https://podminky.urs.cz/item/CS_URS_2025_01/784185001</t>
  </si>
  <si>
    <t>70</t>
  </si>
  <si>
    <t>58124965</t>
  </si>
  <si>
    <t>hmota nátěrová akrylátová základní penetrační transparentní</t>
  </si>
  <si>
    <t>litr</t>
  </si>
  <si>
    <t>642239985</t>
  </si>
  <si>
    <t>55,702*0,04 'Přepočtené koeficientem množství</t>
  </si>
  <si>
    <t>71</t>
  </si>
  <si>
    <t>784211101</t>
  </si>
  <si>
    <t>Malby z malířských směsí oděruvzdorných za mokra dvojnásobné, bílé za mokra oděruvzdorné výborně v místnostech výšky do 3,80 m</t>
  </si>
  <si>
    <t>-697164337</t>
  </si>
  <si>
    <t>https://podminky.urs.cz/item/CS_URS_2025_01/784211101</t>
  </si>
  <si>
    <t>vnitřní SDK podhled</t>
  </si>
  <si>
    <t>vnitřní stěny</t>
  </si>
  <si>
    <t>(7,20+2,25*2)*2,45-1,80*2,40+0,40*(1,80+2,40*2)</t>
  </si>
  <si>
    <t>3,35*2,45-1,80*2,40</t>
  </si>
  <si>
    <t>Součet</t>
  </si>
  <si>
    <t>HZS</t>
  </si>
  <si>
    <t>Hodinové zúčtovací sazby</t>
  </si>
  <si>
    <t>72</t>
  </si>
  <si>
    <t>HZS2492</t>
  </si>
  <si>
    <t>Hodinové zúčtovací sazby profesí HSV a PSV - ( celkový počet hodin bude odsouhlasen TDS ) položkou lze ocenit práce při rekonstrukci, které nejsou patrny z PD, materiál bude dodán samostatně ( počet hodin = odhad )</t>
  </si>
  <si>
    <t>hod</t>
  </si>
  <si>
    <t>1424944330</t>
  </si>
  <si>
    <t>https://podminky.urs.cz/item/CS_URS_2025_01/HZS2492</t>
  </si>
  <si>
    <t>02 - Silnoproudá a slaboproudá elektrotechnika</t>
  </si>
  <si>
    <t>Rozpočet a výkaz výměr zpracován v SW ASTRA Zlín - rozpočtování v oboru elektro, aktuální cenová úroveň (2025). Import do KROS4.</t>
  </si>
  <si>
    <t>D1 - Silnoproudá a slaboproudá elektrotechnika</t>
  </si>
  <si>
    <t xml:space="preserve">    D2 - Specifikace dodávky Doplnění stávajícího rozvaděče RE3+VK7</t>
  </si>
  <si>
    <t xml:space="preserve">    D3 - Elektromontáže</t>
  </si>
  <si>
    <t xml:space="preserve">      D4 - Elektroinstalační krabice</t>
  </si>
  <si>
    <t xml:space="preserve">      D5 - Vypínače</t>
  </si>
  <si>
    <t xml:space="preserve">        D6 - SNÍMAČ POHYBU PRO STROPNÍ MONTÁŽ, KOMPLETNÍ</t>
  </si>
  <si>
    <t xml:space="preserve">      D7 - Svítidla</t>
  </si>
  <si>
    <t xml:space="preserve">      D8 - Kabeláž, úložný materiál</t>
  </si>
  <si>
    <t xml:space="preserve">        D9 - KABEL SE ZVÝŠENOU ODOLNOSTÍ PROTI ŠÍŘENÍ PLAMENE, BARVA PLÁŠTĚ ORANŽOVÁ, TŘÍDA REAKCE NA OHEŇ - B2 c</t>
  </si>
  <si>
    <t xml:space="preserve">        D10 - UKONČENÍ  VODIČŮ V ROZVADĚČÍCH</t>
  </si>
  <si>
    <t xml:space="preserve">        D11 - Elektroinstalační lišta kovová</t>
  </si>
  <si>
    <t xml:space="preserve">        D12 - Protipožární ucpávky</t>
  </si>
  <si>
    <t xml:space="preserve">      D13 - Napojení ovládání vstupních dveří na domácí telefon</t>
  </si>
  <si>
    <t xml:space="preserve">      D14 - Koordinace, uvedení zařízení do provozu a ostatní práce spojené s montáží</t>
  </si>
  <si>
    <t xml:space="preserve">        D15 - KOORDINACE POSTUPU PRACI</t>
  </si>
  <si>
    <t xml:space="preserve">        D16 - SPOLUPRACE S DODAVATELEM PRI</t>
  </si>
  <si>
    <t xml:space="preserve">        D17 - PROVEDENI REVIZNICH ZKOUSEK DLE CSN 331500</t>
  </si>
  <si>
    <t xml:space="preserve">    D18 - Drobné stavební práce</t>
  </si>
  <si>
    <t xml:space="preserve">      D19 - VYSEKANI KAPES VE ZDIVU CIHELNÉM PRO KRABICE</t>
  </si>
  <si>
    <t xml:space="preserve">        D20 - PRŮRAZ BETONOVOU ZDÍ</t>
  </si>
  <si>
    <t xml:space="preserve">        D21 - VYSEKÁNÍ KABELOVÉHO PROSTUPU DO STÁVAJÍCÍHO ROZVADĚČE</t>
  </si>
  <si>
    <t xml:space="preserve">        D22 - VYSEKÁNÍ DRÁŽKY PRO VODIČE</t>
  </si>
  <si>
    <t xml:space="preserve">        D23 - Zapravení kabelového prostupu</t>
  </si>
  <si>
    <t xml:space="preserve">    D24 - Poplatky spojené s recyklací materiálů</t>
  </si>
  <si>
    <t xml:space="preserve">    D25 - Ostatní náklady</t>
  </si>
  <si>
    <t>D1</t>
  </si>
  <si>
    <t>D2</t>
  </si>
  <si>
    <t>Specifikace dodávky Doplnění stávajícího rozvaděče RE3+VK7</t>
  </si>
  <si>
    <t>Pol1</t>
  </si>
  <si>
    <t>popisny stitek</t>
  </si>
  <si>
    <t>ks</t>
  </si>
  <si>
    <t>Pol2</t>
  </si>
  <si>
    <t>Jistič 1x6A char. B 10 kA</t>
  </si>
  <si>
    <t>Ks</t>
  </si>
  <si>
    <t>Pol3</t>
  </si>
  <si>
    <t>svorka zapojena RS 6</t>
  </si>
  <si>
    <t>D3</t>
  </si>
  <si>
    <t>Elektromontáže</t>
  </si>
  <si>
    <t>D4</t>
  </si>
  <si>
    <t>Elektroinstalační krabice</t>
  </si>
  <si>
    <t>Pol4</t>
  </si>
  <si>
    <t>Krabice rozvodná průměr 97 bezhalogenová, s víčkem, pod omítku</t>
  </si>
  <si>
    <t>Pol5</t>
  </si>
  <si>
    <t>Wago svorky do 2,5 mm2</t>
  </si>
  <si>
    <t>sbr</t>
  </si>
  <si>
    <t>D5</t>
  </si>
  <si>
    <t>Vypínače</t>
  </si>
  <si>
    <t>D6</t>
  </si>
  <si>
    <t>SNÍMAČ POHYBU PRO STROPNÍ MONTÁŽ, KOMPLETNÍ</t>
  </si>
  <si>
    <t>Pol6</t>
  </si>
  <si>
    <t>Pohybový spínač, přisazený stropní, dosah 6m, maximální spínaný příkon 30 W IP 40</t>
  </si>
  <si>
    <t>D7</t>
  </si>
  <si>
    <t>Svítidla</t>
  </si>
  <si>
    <t>Pol7</t>
  </si>
  <si>
    <t>A- LED svítidlo přisazené, stropní, kovová montura, opálový polykarbonátový kryt (d 400) 3750 lm, 24W 3000 K, IP 54</t>
  </si>
  <si>
    <t>Pol8</t>
  </si>
  <si>
    <t>N1- Přisazené nouzové LED svítidlo, základna PC, PC kryt, prostorová optika, IP 40 (237 lm; 3,4 W; 6500 K, autonomita 3h)</t>
  </si>
  <si>
    <t>Pol9</t>
  </si>
  <si>
    <t>NP1- Přisazené stropní nouzové LED svítidlo s piktogramem, kovová základna, PC kryt, IP 20 (autonomita 3h)</t>
  </si>
  <si>
    <t>D8</t>
  </si>
  <si>
    <t>Kabeláž, úložný materiál</t>
  </si>
  <si>
    <t>D9</t>
  </si>
  <si>
    <t>KABEL SE ZVÝŠENOU ODOLNOSTÍ PROTI ŠÍŘENÍ PLAMENE, BARVA PLÁŠTĚ ORANŽOVÁ, TŘÍDA REAKCE NA OHEŇ - B2 c</t>
  </si>
  <si>
    <t>Pol10</t>
  </si>
  <si>
    <t>1-CXKH-R-J 3x1,5 , pevně</t>
  </si>
  <si>
    <t>Pol11</t>
  </si>
  <si>
    <t>1-CXKH-R-O 3x1,5 , pevně</t>
  </si>
  <si>
    <t>Pol12</t>
  </si>
  <si>
    <t>1-CXKH-R- 1x4, pevně</t>
  </si>
  <si>
    <t>D10</t>
  </si>
  <si>
    <t xml:space="preserve">UKONČENÍ  VODIČŮ V ROZVADĚČÍCH</t>
  </si>
  <si>
    <t>Pol13</t>
  </si>
  <si>
    <t>do 2,5 mm2</t>
  </si>
  <si>
    <t>D11</t>
  </si>
  <si>
    <t>Elektroinstalační lišta kovová</t>
  </si>
  <si>
    <t>Pol14</t>
  </si>
  <si>
    <t>lišta kovová 40x44 včetně ohybů a spojek</t>
  </si>
  <si>
    <t>Pol15</t>
  </si>
  <si>
    <t>lišta kovová 20x24 včetně ohybů a spojek</t>
  </si>
  <si>
    <t>D12</t>
  </si>
  <si>
    <t>Protipožární ucpávky</t>
  </si>
  <si>
    <t>Pol16</t>
  </si>
  <si>
    <t>Protipožární ucpávky kabelů s požární odolností dle PBŘ, v případně že nebude vyžadována, nebude započítána</t>
  </si>
  <si>
    <t>D13</t>
  </si>
  <si>
    <t>Napojení ovládání vstupních dveří na domácí telefon</t>
  </si>
  <si>
    <t>Pol17</t>
  </si>
  <si>
    <t>Komponenty pro ovládání dveří na čipy: čtečka čipů včetne propojení s automatickými dveřmi č. 3, základní sada 140 ks čipů s možností dodatečného přidělání, napojení na systém domácího telefonu. Součástí položky je všechen elektroinstalační materiál nutný k úpravě domácího telefonu (zdroj pro napájení čtečky, kabeláž pro propojení potřebných komponent a úložný materiál pro povrchovovu montáž, materiálově splňující instalaci vedení do chráněné únikové cesty)</t>
  </si>
  <si>
    <t>Pol18</t>
  </si>
  <si>
    <t>Zaškolení obsluhy na ovládání dveří tří lidí</t>
  </si>
  <si>
    <t>h</t>
  </si>
  <si>
    <t>D14</t>
  </si>
  <si>
    <t>Koordinace, uvedení zařízení do provozu a ostatní práce spojené s montáží</t>
  </si>
  <si>
    <t>Pol19</t>
  </si>
  <si>
    <t>Úprava stávajícího rozvaděče</t>
  </si>
  <si>
    <t>Pol20</t>
  </si>
  <si>
    <t>Napojení nových kabelů do stávajícího rozvaděče</t>
  </si>
  <si>
    <t>Pol21</t>
  </si>
  <si>
    <t>Demontáž stávajících svítidel</t>
  </si>
  <si>
    <t>Pol22</t>
  </si>
  <si>
    <t>Napojení elektrických dveří</t>
  </si>
  <si>
    <t>Pol23</t>
  </si>
  <si>
    <t>Napojení nových svítidel na stávající kabel a nastavení pohybového spínače</t>
  </si>
  <si>
    <t>Pol24</t>
  </si>
  <si>
    <t>Zabezpeceni pracoviste</t>
  </si>
  <si>
    <t>Pol25</t>
  </si>
  <si>
    <t>Doplňující pospojení kovových lišt</t>
  </si>
  <si>
    <t>D15</t>
  </si>
  <si>
    <t>KOORDINACE POSTUPU PRACI</t>
  </si>
  <si>
    <t>Pol26</t>
  </si>
  <si>
    <t>S ostatnimi profesemi</t>
  </si>
  <si>
    <t>D16</t>
  </si>
  <si>
    <t>SPOLUPRACE S DODAVATELEM PRI</t>
  </si>
  <si>
    <t>Pol27</t>
  </si>
  <si>
    <t>zapojovani a zkouskach</t>
  </si>
  <si>
    <t>D17</t>
  </si>
  <si>
    <t>PROVEDENI REVIZNICH ZKOUSEK DLE CSN 331500</t>
  </si>
  <si>
    <t>Pol28</t>
  </si>
  <si>
    <t>Revizni technik</t>
  </si>
  <si>
    <t>Pol29</t>
  </si>
  <si>
    <t>Spoluprace s reviz.technikem</t>
  </si>
  <si>
    <t>D18</t>
  </si>
  <si>
    <t>Drobné stavební práce</t>
  </si>
  <si>
    <t>D19</t>
  </si>
  <si>
    <t>VYSEKANI KAPES VE ZDIVU CIHELNÉM PRO KRABICE</t>
  </si>
  <si>
    <t>Pol30</t>
  </si>
  <si>
    <t>100x100x50 mm</t>
  </si>
  <si>
    <t>D20</t>
  </si>
  <si>
    <t>PRŮRAZ BETONOVOU ZDÍ</t>
  </si>
  <si>
    <t>Pol31</t>
  </si>
  <si>
    <t>O tloušťce 45cm</t>
  </si>
  <si>
    <t>D21</t>
  </si>
  <si>
    <t>VYSEKÁNÍ KABELOVÉHO PROSTUPU DO STÁVAJÍCÍHO ROZVADĚČE</t>
  </si>
  <si>
    <t>Pol32</t>
  </si>
  <si>
    <t>prosekání prostupu do stávajícího rozvaděče, s ohlednem na stávající kabeláž</t>
  </si>
  <si>
    <t>D22</t>
  </si>
  <si>
    <t>VYSEKÁNÍ DRÁŽKY PRO VODIČE</t>
  </si>
  <si>
    <t>Pol33</t>
  </si>
  <si>
    <t>vysekání drážky pro vodiče osvětlení pro napojení svítidel na stávající rozvod</t>
  </si>
  <si>
    <t>D23</t>
  </si>
  <si>
    <t>Zapravení kabelového prostupu</t>
  </si>
  <si>
    <t>Pol34</t>
  </si>
  <si>
    <t>Zednické zapravení po prostupu do rozvaděče, kabelového průrazu a kabelových drážek</t>
  </si>
  <si>
    <t>D24</t>
  </si>
  <si>
    <t>Poplatky spojené s recyklací materiálů</t>
  </si>
  <si>
    <t>Pol35</t>
  </si>
  <si>
    <t>Poplatek za uložení elektrického odpadu (svítidla, kabely, rozvodnice aj.)</t>
  </si>
  <si>
    <t>Pol36</t>
  </si>
  <si>
    <t>Odvoz elektroodpadu na skládku vč. dopravy</t>
  </si>
  <si>
    <t>D25</t>
  </si>
  <si>
    <t>Ostatní náklady</t>
  </si>
  <si>
    <t>Pol37</t>
  </si>
  <si>
    <t>Doprava</t>
  </si>
  <si>
    <t>74</t>
  </si>
  <si>
    <t>Pol38</t>
  </si>
  <si>
    <t>Přesun</t>
  </si>
  <si>
    <t>76</t>
  </si>
  <si>
    <t>Pol39</t>
  </si>
  <si>
    <t>PPV</t>
  </si>
  <si>
    <t>78</t>
  </si>
  <si>
    <t>Pol40</t>
  </si>
  <si>
    <t>Podružný materiál</t>
  </si>
  <si>
    <t>80</t>
  </si>
  <si>
    <t>VON - Vedlejší a ostatní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</si>
  <si>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</si>
  <si>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D1 - Vedlejší a ostatní náklady</t>
  </si>
  <si>
    <t>002-004.1</t>
  </si>
  <si>
    <t>Zařízení staveniště - zřízení a odstranění</t>
  </si>
  <si>
    <t>kpl</t>
  </si>
  <si>
    <t>ÚRS</t>
  </si>
  <si>
    <t>1024</t>
  </si>
  <si>
    <t>315473107</t>
  </si>
  <si>
    <t>002-201.1</t>
  </si>
  <si>
    <t>Projektová dokumentace skutečného provedení / Projektová dokumentace skutečného provedení dle vyhl. č. 230/2012Sb. §10 odst. 2 - 4x tištěně a 1x elektronicky na CD nosiči</t>
  </si>
  <si>
    <t>781870040</t>
  </si>
  <si>
    <t>002-301.1</t>
  </si>
  <si>
    <t>Kompletace atestů, certifikátů, revizních zpráv a ostatních dokladů / Kompletace atestů, certifikátů, revizních zpráv, protokolů o kotrolách, dokladů o vlastnostech materiálů, dokladů o likvidaci odpadu a ostatních dokladů potřebných k předání a kolaudaci stavby - 3x tištěně a 1x tištěně na CD nosiči.</t>
  </si>
  <si>
    <t>-634725409</t>
  </si>
  <si>
    <t>002-302</t>
  </si>
  <si>
    <t>Zpracování a předložení harmonogramů. Náklady na vyhotovení a předložení finančního a časového harmonogramu prací</t>
  </si>
  <si>
    <t>-898970176</t>
  </si>
  <si>
    <t>071002000</t>
  </si>
  <si>
    <t>Náklady vyplývající z prací prováděných za provozu ( každodenní úklid dotčených prostor, omezení prašnosti apod.)</t>
  </si>
  <si>
    <t>kpl…</t>
  </si>
  <si>
    <t>-1930405439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</si>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</sst>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 applyProtection="1">
      <alignment horizontal="center" vertical="center"/>
    </xf>
    <xf numFmtId="166" fontId="25" fillId="0" borderId="21" xfId="0" applyNumberFormat="1" applyFont="1" applyBorder="1" applyAlignment="1" applyProtection="1">
      <alignment vertical="center"/>
    </xf>
    <xf numFmtId="166" fontId="25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2325302" TargetMode="External" /><Relationship Id="rId2" Type="http://schemas.openxmlformats.org/officeDocument/2006/relationships/hyperlink" Target="https://podminky.urs.cz/item/CS_URS_2025_01/619995001" TargetMode="External" /><Relationship Id="rId3" Type="http://schemas.openxmlformats.org/officeDocument/2006/relationships/hyperlink" Target="https://podminky.urs.cz/item/CS_URS_2025_01/632902221" TargetMode="External" /><Relationship Id="rId4" Type="http://schemas.openxmlformats.org/officeDocument/2006/relationships/hyperlink" Target="https://podminky.urs.cz/item/CS_URS_2025_01/949101111" TargetMode="External" /><Relationship Id="rId5" Type="http://schemas.openxmlformats.org/officeDocument/2006/relationships/hyperlink" Target="https://podminky.urs.cz/item/CS_URS_2025_01/952901111" TargetMode="External" /><Relationship Id="rId6" Type="http://schemas.openxmlformats.org/officeDocument/2006/relationships/hyperlink" Target="https://podminky.urs.cz/item/CS_URS_2024_02/619996117" TargetMode="External" /><Relationship Id="rId7" Type="http://schemas.openxmlformats.org/officeDocument/2006/relationships/hyperlink" Target="https://podminky.urs.cz/item/CS_URS_2025_01/771573810" TargetMode="External" /><Relationship Id="rId8" Type="http://schemas.openxmlformats.org/officeDocument/2006/relationships/hyperlink" Target="https://podminky.urs.cz/item/CS_URS_2025_01/771473810" TargetMode="External" /><Relationship Id="rId9" Type="http://schemas.openxmlformats.org/officeDocument/2006/relationships/hyperlink" Target="https://podminky.urs.cz/item/CS_URS_2025_01/965046111" TargetMode="External" /><Relationship Id="rId10" Type="http://schemas.openxmlformats.org/officeDocument/2006/relationships/hyperlink" Target="https://podminky.urs.cz/item/CS_URS_2025_01/965046119" TargetMode="External" /><Relationship Id="rId11" Type="http://schemas.openxmlformats.org/officeDocument/2006/relationships/hyperlink" Target="https://podminky.urs.cz/item/CS_URS_2025_01/968082016" TargetMode="External" /><Relationship Id="rId12" Type="http://schemas.openxmlformats.org/officeDocument/2006/relationships/hyperlink" Target="https://podminky.urs.cz/item/CS_URS_2025_01/968082018" TargetMode="External" /><Relationship Id="rId13" Type="http://schemas.openxmlformats.org/officeDocument/2006/relationships/hyperlink" Target="https://podminky.urs.cz/item/CS_URS_2025_01/967031132" TargetMode="External" /><Relationship Id="rId14" Type="http://schemas.openxmlformats.org/officeDocument/2006/relationships/hyperlink" Target="https://podminky.urs.cz/item/CS_URS_2025_01/767581802" TargetMode="External" /><Relationship Id="rId15" Type="http://schemas.openxmlformats.org/officeDocument/2006/relationships/hyperlink" Target="https://podminky.urs.cz/item/CS_URS_2025_01/767582800" TargetMode="External" /><Relationship Id="rId16" Type="http://schemas.openxmlformats.org/officeDocument/2006/relationships/hyperlink" Target="https://podminky.urs.cz/item/CS_URS_2025_01/713110811" TargetMode="External" /><Relationship Id="rId17" Type="http://schemas.openxmlformats.org/officeDocument/2006/relationships/hyperlink" Target="https://podminky.urs.cz/item/CS_URS_2025_01/997013151" TargetMode="External" /><Relationship Id="rId18" Type="http://schemas.openxmlformats.org/officeDocument/2006/relationships/hyperlink" Target="https://podminky.urs.cz/item/CS_URS_2025_01/997013501" TargetMode="External" /><Relationship Id="rId19" Type="http://schemas.openxmlformats.org/officeDocument/2006/relationships/hyperlink" Target="https://podminky.urs.cz/item/CS_URS_2025_01/997013509" TargetMode="External" /><Relationship Id="rId20" Type="http://schemas.openxmlformats.org/officeDocument/2006/relationships/hyperlink" Target="https://podminky.urs.cz/item/CS_URS_2025_01/997013631" TargetMode="External" /><Relationship Id="rId21" Type="http://schemas.openxmlformats.org/officeDocument/2006/relationships/hyperlink" Target="https://podminky.urs.cz/item/CS_URS_2025_01/998011008" TargetMode="External" /><Relationship Id="rId22" Type="http://schemas.openxmlformats.org/officeDocument/2006/relationships/hyperlink" Target="https://podminky.urs.cz/item/CS_URS_2025_01/713111121" TargetMode="External" /><Relationship Id="rId23" Type="http://schemas.openxmlformats.org/officeDocument/2006/relationships/hyperlink" Target="https://podminky.urs.cz/item/CS_URS_2025_01/998713111" TargetMode="External" /><Relationship Id="rId24" Type="http://schemas.openxmlformats.org/officeDocument/2006/relationships/hyperlink" Target="https://podminky.urs.cz/item/CS_URS_2025_01/763131414" TargetMode="External" /><Relationship Id="rId25" Type="http://schemas.openxmlformats.org/officeDocument/2006/relationships/hyperlink" Target="https://podminky.urs.cz/item/CS_URS_2025_01/763131431" TargetMode="External" /><Relationship Id="rId26" Type="http://schemas.openxmlformats.org/officeDocument/2006/relationships/hyperlink" Target="https://podminky.urs.cz/item/CS_URS_2025_01/763131714" TargetMode="External" /><Relationship Id="rId27" Type="http://schemas.openxmlformats.org/officeDocument/2006/relationships/hyperlink" Target="https://podminky.urs.cz/item/CS_URS_2025_01/763131751" TargetMode="External" /><Relationship Id="rId28" Type="http://schemas.openxmlformats.org/officeDocument/2006/relationships/hyperlink" Target="https://podminky.urs.cz/item/CS_URS_2025_01/763131752" TargetMode="External" /><Relationship Id="rId29" Type="http://schemas.openxmlformats.org/officeDocument/2006/relationships/hyperlink" Target="https://podminky.urs.cz/item/CS_URS_2025_01/998763321" TargetMode="External" /><Relationship Id="rId30" Type="http://schemas.openxmlformats.org/officeDocument/2006/relationships/hyperlink" Target="https://podminky.urs.cz/item/CS_URS_2025_01/764004863" TargetMode="External" /><Relationship Id="rId31" Type="http://schemas.openxmlformats.org/officeDocument/2006/relationships/hyperlink" Target="https://podminky.urs.cz/item/CS_URS_2025_01/764518622" TargetMode="External" /><Relationship Id="rId32" Type="http://schemas.openxmlformats.org/officeDocument/2006/relationships/hyperlink" Target="https://podminky.urs.cz/item/CS_URS_2025_01/998764111" TargetMode="External" /><Relationship Id="rId33" Type="http://schemas.openxmlformats.org/officeDocument/2006/relationships/hyperlink" Target="https://podminky.urs.cz/item/CS_URS_2025_01/998767111" TargetMode="External" /><Relationship Id="rId34" Type="http://schemas.openxmlformats.org/officeDocument/2006/relationships/hyperlink" Target="https://podminky.urs.cz/item/CS_URS_2025_01/998767201" TargetMode="External" /><Relationship Id="rId35" Type="http://schemas.openxmlformats.org/officeDocument/2006/relationships/hyperlink" Target="https://podminky.urs.cz/item/CS_URS_2025_01/771111011" TargetMode="External" /><Relationship Id="rId36" Type="http://schemas.openxmlformats.org/officeDocument/2006/relationships/hyperlink" Target="https://podminky.urs.cz/item/CS_URS_2025_01/771121011" TargetMode="External" /><Relationship Id="rId37" Type="http://schemas.openxmlformats.org/officeDocument/2006/relationships/hyperlink" Target="https://podminky.urs.cz/item/CS_URS_2025_01/771151022" TargetMode="External" /><Relationship Id="rId38" Type="http://schemas.openxmlformats.org/officeDocument/2006/relationships/hyperlink" Target="https://podminky.urs.cz/item/CS_URS_2025_01/771474112" TargetMode="External" /><Relationship Id="rId39" Type="http://schemas.openxmlformats.org/officeDocument/2006/relationships/hyperlink" Target="https://podminky.urs.cz/item/CS_URS_2025_01/771574476" TargetMode="External" /><Relationship Id="rId40" Type="http://schemas.openxmlformats.org/officeDocument/2006/relationships/hyperlink" Target="https://podminky.urs.cz/item/CS_URS_2025_01/998771111" TargetMode="External" /><Relationship Id="rId41" Type="http://schemas.openxmlformats.org/officeDocument/2006/relationships/hyperlink" Target="https://podminky.urs.cz/item/CS_URS_2025_01/783802250" TargetMode="External" /><Relationship Id="rId42" Type="http://schemas.openxmlformats.org/officeDocument/2006/relationships/hyperlink" Target="https://podminky.urs.cz/item/CS_URS_2025_01/783801201" TargetMode="External" /><Relationship Id="rId43" Type="http://schemas.openxmlformats.org/officeDocument/2006/relationships/hyperlink" Target="https://podminky.urs.cz/item/CS_URS_2025_01/783801403" TargetMode="External" /><Relationship Id="rId44" Type="http://schemas.openxmlformats.org/officeDocument/2006/relationships/hyperlink" Target="https://podminky.urs.cz/item/CS_URS_2025_01/783823135" TargetMode="External" /><Relationship Id="rId45" Type="http://schemas.openxmlformats.org/officeDocument/2006/relationships/hyperlink" Target="https://podminky.urs.cz/item/CS_URS_2025_01/783827425" TargetMode="External" /><Relationship Id="rId46" Type="http://schemas.openxmlformats.org/officeDocument/2006/relationships/hyperlink" Target="https://podminky.urs.cz/item/CS_URS_2025_01/619991001" TargetMode="External" /><Relationship Id="rId47" Type="http://schemas.openxmlformats.org/officeDocument/2006/relationships/hyperlink" Target="https://podminky.urs.cz/item/CS_URS_2025_01/619991021" TargetMode="External" /><Relationship Id="rId48" Type="http://schemas.openxmlformats.org/officeDocument/2006/relationships/hyperlink" Target="https://podminky.urs.cz/item/CS_URS_2025_01/784171111" TargetMode="External" /><Relationship Id="rId49" Type="http://schemas.openxmlformats.org/officeDocument/2006/relationships/hyperlink" Target="https://podminky.urs.cz/item/CS_URS_2025_01/784185001" TargetMode="External" /><Relationship Id="rId50" Type="http://schemas.openxmlformats.org/officeDocument/2006/relationships/hyperlink" Target="https://podminky.urs.cz/item/CS_URS_2025_01/784211101" TargetMode="External" /><Relationship Id="rId51" Type="http://schemas.openxmlformats.org/officeDocument/2006/relationships/hyperlink" Target="https://podminky.urs.cz/item/CS_URS_2025_01/HZS2492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20" t="s">
        <v>0</v>
      </c>
      <c r="AZ1" s="20" t="s">
        <v>1</v>
      </c>
      <c r="BA1" s="20" t="s">
        <v>2</v>
      </c>
      <c r="BB1" s="20" t="s">
        <v>3</v>
      </c>
      <c r="BT1" s="20" t="s">
        <v>4</v>
      </c>
      <c r="BU1" s="20" t="s">
        <v>4</v>
      </c>
      <c r="BV1" s="2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1" t="s">
        <v>6</v>
      </c>
      <c r="BT2" s="21" t="s">
        <v>7</v>
      </c>
    </row>
    <row r="3" s="1" customFormat="1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4"/>
      <c r="BS3" s="21" t="s">
        <v>6</v>
      </c>
      <c r="BT3" s="21" t="s">
        <v>8</v>
      </c>
    </row>
    <row r="4" s="1" customFormat="1" ht="24.96" customHeight="1">
      <c r="B4" s="25"/>
      <c r="C4" s="26"/>
      <c r="D4" s="27" t="s">
        <v>9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4"/>
      <c r="AS4" s="28" t="s">
        <v>10</v>
      </c>
      <c r="BE4" s="29" t="s">
        <v>11</v>
      </c>
      <c r="BS4" s="21" t="s">
        <v>12</v>
      </c>
    </row>
    <row r="5" s="1" customFormat="1" ht="12" customHeight="1">
      <c r="B5" s="25"/>
      <c r="C5" s="26"/>
      <c r="D5" s="30" t="s">
        <v>13</v>
      </c>
      <c r="E5" s="26"/>
      <c r="F5" s="26"/>
      <c r="G5" s="26"/>
      <c r="H5" s="26"/>
      <c r="I5" s="26"/>
      <c r="J5" s="26"/>
      <c r="K5" s="31" t="s">
        <v>14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4"/>
      <c r="BE5" s="32" t="s">
        <v>15</v>
      </c>
      <c r="BS5" s="21" t="s">
        <v>6</v>
      </c>
    </row>
    <row r="6" s="1" customFormat="1" ht="36.96" customHeight="1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34" t="s">
        <v>17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4"/>
      <c r="BE6" s="35"/>
      <c r="BS6" s="21" t="s">
        <v>6</v>
      </c>
    </row>
    <row r="7" s="1" customFormat="1" ht="12" customHeight="1">
      <c r="B7" s="25"/>
      <c r="C7" s="26"/>
      <c r="D7" s="36" t="s">
        <v>18</v>
      </c>
      <c r="E7" s="26"/>
      <c r="F7" s="26"/>
      <c r="G7" s="26"/>
      <c r="H7" s="26"/>
      <c r="I7" s="26"/>
      <c r="J7" s="26"/>
      <c r="K7" s="31" t="s">
        <v>19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6" t="s">
        <v>20</v>
      </c>
      <c r="AL7" s="26"/>
      <c r="AM7" s="26"/>
      <c r="AN7" s="31" t="s">
        <v>19</v>
      </c>
      <c r="AO7" s="26"/>
      <c r="AP7" s="26"/>
      <c r="AQ7" s="26"/>
      <c r="AR7" s="24"/>
      <c r="BE7" s="35"/>
      <c r="BS7" s="21" t="s">
        <v>6</v>
      </c>
    </row>
    <row r="8" s="1" customFormat="1" ht="12" customHeight="1">
      <c r="B8" s="25"/>
      <c r="C8" s="26"/>
      <c r="D8" s="36" t="s">
        <v>21</v>
      </c>
      <c r="E8" s="26"/>
      <c r="F8" s="26"/>
      <c r="G8" s="26"/>
      <c r="H8" s="26"/>
      <c r="I8" s="26"/>
      <c r="J8" s="26"/>
      <c r="K8" s="31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6" t="s">
        <v>23</v>
      </c>
      <c r="AL8" s="26"/>
      <c r="AM8" s="26"/>
      <c r="AN8" s="37" t="s">
        <v>24</v>
      </c>
      <c r="AO8" s="26"/>
      <c r="AP8" s="26"/>
      <c r="AQ8" s="26"/>
      <c r="AR8" s="24"/>
      <c r="BE8" s="35"/>
      <c r="BS8" s="21" t="s">
        <v>6</v>
      </c>
    </row>
    <row r="9" s="1" customFormat="1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4"/>
      <c r="BE9" s="35"/>
      <c r="BS9" s="21" t="s">
        <v>6</v>
      </c>
    </row>
    <row r="10" s="1" customFormat="1" ht="12" customHeight="1">
      <c r="B10" s="25"/>
      <c r="C10" s="26"/>
      <c r="D10" s="36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6" t="s">
        <v>26</v>
      </c>
      <c r="AL10" s="26"/>
      <c r="AM10" s="26"/>
      <c r="AN10" s="31" t="s">
        <v>19</v>
      </c>
      <c r="AO10" s="26"/>
      <c r="AP10" s="26"/>
      <c r="AQ10" s="26"/>
      <c r="AR10" s="24"/>
      <c r="BE10" s="35"/>
      <c r="BS10" s="21" t="s">
        <v>6</v>
      </c>
    </row>
    <row r="11" s="1" customFormat="1" ht="18.48" customHeight="1">
      <c r="B11" s="25"/>
      <c r="C11" s="26"/>
      <c r="D11" s="26"/>
      <c r="E11" s="31" t="s">
        <v>27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6" t="s">
        <v>28</v>
      </c>
      <c r="AL11" s="26"/>
      <c r="AM11" s="26"/>
      <c r="AN11" s="31" t="s">
        <v>19</v>
      </c>
      <c r="AO11" s="26"/>
      <c r="AP11" s="26"/>
      <c r="AQ11" s="26"/>
      <c r="AR11" s="24"/>
      <c r="BE11" s="35"/>
      <c r="BS11" s="21" t="s">
        <v>6</v>
      </c>
    </row>
    <row r="12" s="1" customFormat="1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4"/>
      <c r="BE12" s="35"/>
      <c r="BS12" s="21" t="s">
        <v>6</v>
      </c>
    </row>
    <row r="13" s="1" customFormat="1" ht="12" customHeight="1">
      <c r="B13" s="25"/>
      <c r="C13" s="26"/>
      <c r="D13" s="36" t="s">
        <v>29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6" t="s">
        <v>26</v>
      </c>
      <c r="AL13" s="26"/>
      <c r="AM13" s="26"/>
      <c r="AN13" s="38" t="s">
        <v>30</v>
      </c>
      <c r="AO13" s="26"/>
      <c r="AP13" s="26"/>
      <c r="AQ13" s="26"/>
      <c r="AR13" s="24"/>
      <c r="BE13" s="35"/>
      <c r="BS13" s="21" t="s">
        <v>6</v>
      </c>
    </row>
    <row r="14">
      <c r="B14" s="25"/>
      <c r="C14" s="26"/>
      <c r="D14" s="26"/>
      <c r="E14" s="38" t="s">
        <v>30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28</v>
      </c>
      <c r="AL14" s="26"/>
      <c r="AM14" s="26"/>
      <c r="AN14" s="38" t="s">
        <v>30</v>
      </c>
      <c r="AO14" s="26"/>
      <c r="AP14" s="26"/>
      <c r="AQ14" s="26"/>
      <c r="AR14" s="24"/>
      <c r="BE14" s="35"/>
      <c r="BS14" s="21" t="s">
        <v>6</v>
      </c>
    </row>
    <row r="15" s="1" customFormat="1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4"/>
      <c r="BE15" s="35"/>
      <c r="BS15" s="21" t="s">
        <v>4</v>
      </c>
    </row>
    <row r="16" s="1" customFormat="1" ht="12" customHeight="1">
      <c r="B16" s="25"/>
      <c r="C16" s="26"/>
      <c r="D16" s="36" t="s">
        <v>31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6" t="s">
        <v>26</v>
      </c>
      <c r="AL16" s="26"/>
      <c r="AM16" s="26"/>
      <c r="AN16" s="31" t="s">
        <v>19</v>
      </c>
      <c r="AO16" s="26"/>
      <c r="AP16" s="26"/>
      <c r="AQ16" s="26"/>
      <c r="AR16" s="24"/>
      <c r="BE16" s="35"/>
      <c r="BS16" s="21" t="s">
        <v>4</v>
      </c>
    </row>
    <row r="17" s="1" customFormat="1" ht="18.48" customHeight="1">
      <c r="B17" s="25"/>
      <c r="C17" s="26"/>
      <c r="D17" s="26"/>
      <c r="E17" s="31" t="s">
        <v>32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6" t="s">
        <v>28</v>
      </c>
      <c r="AL17" s="26"/>
      <c r="AM17" s="26"/>
      <c r="AN17" s="31" t="s">
        <v>19</v>
      </c>
      <c r="AO17" s="26"/>
      <c r="AP17" s="26"/>
      <c r="AQ17" s="26"/>
      <c r="AR17" s="24"/>
      <c r="BE17" s="35"/>
      <c r="BS17" s="21" t="s">
        <v>33</v>
      </c>
    </row>
    <row r="18" s="1" customFormat="1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4"/>
      <c r="BE18" s="35"/>
      <c r="BS18" s="21" t="s">
        <v>6</v>
      </c>
    </row>
    <row r="19" s="1" customFormat="1" ht="12" customHeight="1">
      <c r="B19" s="25"/>
      <c r="C19" s="26"/>
      <c r="D19" s="36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6" t="s">
        <v>26</v>
      </c>
      <c r="AL19" s="26"/>
      <c r="AM19" s="26"/>
      <c r="AN19" s="31" t="s">
        <v>19</v>
      </c>
      <c r="AO19" s="26"/>
      <c r="AP19" s="26"/>
      <c r="AQ19" s="26"/>
      <c r="AR19" s="24"/>
      <c r="BE19" s="35"/>
      <c r="BS19" s="21" t="s">
        <v>6</v>
      </c>
    </row>
    <row r="20" s="1" customFormat="1" ht="18.48" customHeight="1">
      <c r="B20" s="25"/>
      <c r="C20" s="26"/>
      <c r="D20" s="26"/>
      <c r="E20" s="31" t="s">
        <v>35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6" t="s">
        <v>28</v>
      </c>
      <c r="AL20" s="26"/>
      <c r="AM20" s="26"/>
      <c r="AN20" s="31" t="s">
        <v>19</v>
      </c>
      <c r="AO20" s="26"/>
      <c r="AP20" s="26"/>
      <c r="AQ20" s="26"/>
      <c r="AR20" s="24"/>
      <c r="BE20" s="35"/>
      <c r="BS20" s="21" t="s">
        <v>4</v>
      </c>
    </row>
    <row r="21" s="1" customFormat="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4"/>
      <c r="BE21" s="35"/>
    </row>
    <row r="22" s="1" customFormat="1" ht="12" customHeight="1">
      <c r="B22" s="25"/>
      <c r="C22" s="26"/>
      <c r="D22" s="36" t="s">
        <v>36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4"/>
      <c r="BE22" s="35"/>
    </row>
    <row r="23" s="1" customFormat="1" ht="47.25" customHeight="1">
      <c r="B23" s="25"/>
      <c r="C23" s="26"/>
      <c r="D23" s="26"/>
      <c r="E23" s="40" t="s">
        <v>37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6"/>
      <c r="AP23" s="26"/>
      <c r="AQ23" s="26"/>
      <c r="AR23" s="24"/>
      <c r="BE23" s="35"/>
    </row>
    <row r="24" s="1" customFormat="1" ht="6.96" customHeight="1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4"/>
      <c r="BE24" s="35"/>
    </row>
    <row r="25" s="1" customFormat="1" ht="6.96" customHeight="1">
      <c r="B25" s="25"/>
      <c r="C25" s="26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6"/>
      <c r="AQ25" s="26"/>
      <c r="AR25" s="24"/>
      <c r="BE25" s="35"/>
    </row>
    <row r="26" s="2" customFormat="1" ht="25.92" customHeight="1">
      <c r="A26" s="42"/>
      <c r="B26" s="43"/>
      <c r="C26" s="44"/>
      <c r="D26" s="45" t="s">
        <v>38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5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5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39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40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41</v>
      </c>
      <c r="AL28" s="49"/>
      <c r="AM28" s="49"/>
      <c r="AN28" s="49"/>
      <c r="AO28" s="49"/>
      <c r="AP28" s="44"/>
      <c r="AQ28" s="44"/>
      <c r="AR28" s="48"/>
      <c r="BE28" s="35"/>
    </row>
    <row r="29" s="3" customFormat="1" ht="14.4" customHeight="1">
      <c r="A29" s="3"/>
      <c r="B29" s="50"/>
      <c r="C29" s="51"/>
      <c r="D29" s="36" t="s">
        <v>42</v>
      </c>
      <c r="E29" s="51"/>
      <c r="F29" s="36" t="s">
        <v>43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6" t="s">
        <v>44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6" t="s">
        <v>45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6" t="s">
        <v>46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6" t="s">
        <v>47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48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49</v>
      </c>
      <c r="U35" s="58"/>
      <c r="V35" s="58"/>
      <c r="W35" s="58"/>
      <c r="X35" s="60" t="s">
        <v>50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7" t="s">
        <v>51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6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2025_02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DPS Za Prachárnou 1a - oprava hlavního vstupu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6" t="s">
        <v>21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Jihlava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6" t="s">
        <v>23</v>
      </c>
      <c r="AJ47" s="44"/>
      <c r="AK47" s="44"/>
      <c r="AL47" s="44"/>
      <c r="AM47" s="76" t="str">
        <f>IF(AN8= "","",AN8)</f>
        <v>4. 2. 2025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25.65" customHeight="1">
      <c r="A49" s="42"/>
      <c r="B49" s="43"/>
      <c r="C49" s="36" t="s">
        <v>25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Statutární město Jihlava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6" t="s">
        <v>31</v>
      </c>
      <c r="AJ49" s="44"/>
      <c r="AK49" s="44"/>
      <c r="AL49" s="44"/>
      <c r="AM49" s="77" t="str">
        <f>IF(E17="","",E17)</f>
        <v>SPA spol.s r.o., Jihlava, Havlíčkova 46</v>
      </c>
      <c r="AN49" s="68"/>
      <c r="AO49" s="68"/>
      <c r="AP49" s="68"/>
      <c r="AQ49" s="44"/>
      <c r="AR49" s="48"/>
      <c r="AS49" s="78" t="s">
        <v>52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6" t="s">
        <v>29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6" t="s">
        <v>34</v>
      </c>
      <c r="AJ50" s="44"/>
      <c r="AK50" s="44"/>
      <c r="AL50" s="44"/>
      <c r="AM50" s="77" t="str">
        <f>IF(E20="","",E20)</f>
        <v>Fr.Neuwirth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53</v>
      </c>
      <c r="D52" s="91"/>
      <c r="E52" s="91"/>
      <c r="F52" s="91"/>
      <c r="G52" s="91"/>
      <c r="H52" s="92"/>
      <c r="I52" s="93" t="s">
        <v>54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55</v>
      </c>
      <c r="AH52" s="91"/>
      <c r="AI52" s="91"/>
      <c r="AJ52" s="91"/>
      <c r="AK52" s="91"/>
      <c r="AL52" s="91"/>
      <c r="AM52" s="91"/>
      <c r="AN52" s="93" t="s">
        <v>56</v>
      </c>
      <c r="AO52" s="91"/>
      <c r="AP52" s="91"/>
      <c r="AQ52" s="95" t="s">
        <v>57</v>
      </c>
      <c r="AR52" s="48"/>
      <c r="AS52" s="96" t="s">
        <v>58</v>
      </c>
      <c r="AT52" s="97" t="s">
        <v>59</v>
      </c>
      <c r="AU52" s="97" t="s">
        <v>60</v>
      </c>
      <c r="AV52" s="97" t="s">
        <v>61</v>
      </c>
      <c r="AW52" s="97" t="s">
        <v>62</v>
      </c>
      <c r="AX52" s="97" t="s">
        <v>63</v>
      </c>
      <c r="AY52" s="97" t="s">
        <v>64</v>
      </c>
      <c r="AZ52" s="97" t="s">
        <v>65</v>
      </c>
      <c r="BA52" s="97" t="s">
        <v>66</v>
      </c>
      <c r="BB52" s="97" t="s">
        <v>67</v>
      </c>
      <c r="BC52" s="97" t="s">
        <v>68</v>
      </c>
      <c r="BD52" s="98" t="s">
        <v>69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70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ROUND(SUM(AG55:AG57),2)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19</v>
      </c>
      <c r="AR54" s="108"/>
      <c r="AS54" s="109">
        <f>ROUND(SUM(AS55:AS57),2)</f>
        <v>0</v>
      </c>
      <c r="AT54" s="110">
        <f>ROUND(SUM(AV54:AW54),2)</f>
        <v>0</v>
      </c>
      <c r="AU54" s="111">
        <f>ROUND(SUM(AU55:AU57),5)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ROUND(SUM(AZ55:AZ57),2)</f>
        <v>0</v>
      </c>
      <c r="BA54" s="110">
        <f>ROUND(SUM(BA55:BA57),2)</f>
        <v>0</v>
      </c>
      <c r="BB54" s="110">
        <f>ROUND(SUM(BB55:BB57),2)</f>
        <v>0</v>
      </c>
      <c r="BC54" s="110">
        <f>ROUND(SUM(BC55:BC57),2)</f>
        <v>0</v>
      </c>
      <c r="BD54" s="112">
        <f>ROUND(SUM(BD55:BD57),2)</f>
        <v>0</v>
      </c>
      <c r="BE54" s="6"/>
      <c r="BS54" s="113" t="s">
        <v>71</v>
      </c>
      <c r="BT54" s="113" t="s">
        <v>72</v>
      </c>
      <c r="BU54" s="114" t="s">
        <v>73</v>
      </c>
      <c r="BV54" s="113" t="s">
        <v>74</v>
      </c>
      <c r="BW54" s="113" t="s">
        <v>5</v>
      </c>
      <c r="BX54" s="113" t="s">
        <v>75</v>
      </c>
      <c r="CL54" s="113" t="s">
        <v>19</v>
      </c>
    </row>
    <row r="55" s="7" customFormat="1" ht="16.5" customHeight="1">
      <c r="A55" s="115" t="s">
        <v>76</v>
      </c>
      <c r="B55" s="116"/>
      <c r="C55" s="117"/>
      <c r="D55" s="118" t="s">
        <v>77</v>
      </c>
      <c r="E55" s="118"/>
      <c r="F55" s="118"/>
      <c r="G55" s="118"/>
      <c r="H55" s="118"/>
      <c r="I55" s="119"/>
      <c r="J55" s="118" t="s">
        <v>78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'01 - stavební část'!J30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79</v>
      </c>
      <c r="AR55" s="122"/>
      <c r="AS55" s="123">
        <v>0</v>
      </c>
      <c r="AT55" s="124">
        <f>ROUND(SUM(AV55:AW55),2)</f>
        <v>0</v>
      </c>
      <c r="AU55" s="125">
        <f>'01 - stavební část'!P99</f>
        <v>0</v>
      </c>
      <c r="AV55" s="124">
        <f>'01 - stavební část'!J33</f>
        <v>0</v>
      </c>
      <c r="AW55" s="124">
        <f>'01 - stavební část'!J34</f>
        <v>0</v>
      </c>
      <c r="AX55" s="124">
        <f>'01 - stavební část'!J35</f>
        <v>0</v>
      </c>
      <c r="AY55" s="124">
        <f>'01 - stavební část'!J36</f>
        <v>0</v>
      </c>
      <c r="AZ55" s="124">
        <f>'01 - stavební část'!F33</f>
        <v>0</v>
      </c>
      <c r="BA55" s="124">
        <f>'01 - stavební část'!F34</f>
        <v>0</v>
      </c>
      <c r="BB55" s="124">
        <f>'01 - stavební část'!F35</f>
        <v>0</v>
      </c>
      <c r="BC55" s="124">
        <f>'01 - stavební část'!F36</f>
        <v>0</v>
      </c>
      <c r="BD55" s="126">
        <f>'01 - stavební část'!F37</f>
        <v>0</v>
      </c>
      <c r="BE55" s="7"/>
      <c r="BT55" s="127" t="s">
        <v>80</v>
      </c>
      <c r="BV55" s="127" t="s">
        <v>74</v>
      </c>
      <c r="BW55" s="127" t="s">
        <v>81</v>
      </c>
      <c r="BX55" s="127" t="s">
        <v>5</v>
      </c>
      <c r="CL55" s="127" t="s">
        <v>19</v>
      </c>
      <c r="CM55" s="127" t="s">
        <v>80</v>
      </c>
    </row>
    <row r="56" s="7" customFormat="1" ht="16.5" customHeight="1">
      <c r="A56" s="115" t="s">
        <v>76</v>
      </c>
      <c r="B56" s="116"/>
      <c r="C56" s="117"/>
      <c r="D56" s="118" t="s">
        <v>82</v>
      </c>
      <c r="E56" s="118"/>
      <c r="F56" s="118"/>
      <c r="G56" s="118"/>
      <c r="H56" s="118"/>
      <c r="I56" s="119"/>
      <c r="J56" s="118" t="s">
        <v>83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'02 - Silnoproudá a slabop...'!J30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79</v>
      </c>
      <c r="AR56" s="122"/>
      <c r="AS56" s="123">
        <v>0</v>
      </c>
      <c r="AT56" s="124">
        <f>ROUND(SUM(AV56:AW56),2)</f>
        <v>0</v>
      </c>
      <c r="AU56" s="125">
        <f>'02 - Silnoproudá a slabop...'!P105</f>
        <v>0</v>
      </c>
      <c r="AV56" s="124">
        <f>'02 - Silnoproudá a slabop...'!J33</f>
        <v>0</v>
      </c>
      <c r="AW56" s="124">
        <f>'02 - Silnoproudá a slabop...'!J34</f>
        <v>0</v>
      </c>
      <c r="AX56" s="124">
        <f>'02 - Silnoproudá a slabop...'!J35</f>
        <v>0</v>
      </c>
      <c r="AY56" s="124">
        <f>'02 - Silnoproudá a slabop...'!J36</f>
        <v>0</v>
      </c>
      <c r="AZ56" s="124">
        <f>'02 - Silnoproudá a slabop...'!F33</f>
        <v>0</v>
      </c>
      <c r="BA56" s="124">
        <f>'02 - Silnoproudá a slabop...'!F34</f>
        <v>0</v>
      </c>
      <c r="BB56" s="124">
        <f>'02 - Silnoproudá a slabop...'!F35</f>
        <v>0</v>
      </c>
      <c r="BC56" s="124">
        <f>'02 - Silnoproudá a slabop...'!F36</f>
        <v>0</v>
      </c>
      <c r="BD56" s="126">
        <f>'02 - Silnoproudá a slabop...'!F37</f>
        <v>0</v>
      </c>
      <c r="BE56" s="7"/>
      <c r="BT56" s="127" t="s">
        <v>80</v>
      </c>
      <c r="BV56" s="127" t="s">
        <v>74</v>
      </c>
      <c r="BW56" s="127" t="s">
        <v>84</v>
      </c>
      <c r="BX56" s="127" t="s">
        <v>5</v>
      </c>
      <c r="CL56" s="127" t="s">
        <v>19</v>
      </c>
      <c r="CM56" s="127" t="s">
        <v>80</v>
      </c>
    </row>
    <row r="57" s="7" customFormat="1" ht="16.5" customHeight="1">
      <c r="A57" s="115" t="s">
        <v>76</v>
      </c>
      <c r="B57" s="116"/>
      <c r="C57" s="117"/>
      <c r="D57" s="118" t="s">
        <v>85</v>
      </c>
      <c r="E57" s="118"/>
      <c r="F57" s="118"/>
      <c r="G57" s="118"/>
      <c r="H57" s="118"/>
      <c r="I57" s="119"/>
      <c r="J57" s="118" t="s">
        <v>86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'VON - Vedlejší a ostatní ...'!J30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79</v>
      </c>
      <c r="AR57" s="122"/>
      <c r="AS57" s="128">
        <v>0</v>
      </c>
      <c r="AT57" s="129">
        <f>ROUND(SUM(AV57:AW57),2)</f>
        <v>0</v>
      </c>
      <c r="AU57" s="130">
        <f>'VON - Vedlejší a ostatní ...'!P80</f>
        <v>0</v>
      </c>
      <c r="AV57" s="129">
        <f>'VON - Vedlejší a ostatní ...'!J33</f>
        <v>0</v>
      </c>
      <c r="AW57" s="129">
        <f>'VON - Vedlejší a ostatní ...'!J34</f>
        <v>0</v>
      </c>
      <c r="AX57" s="129">
        <f>'VON - Vedlejší a ostatní ...'!J35</f>
        <v>0</v>
      </c>
      <c r="AY57" s="129">
        <f>'VON - Vedlejší a ostatní ...'!J36</f>
        <v>0</v>
      </c>
      <c r="AZ57" s="129">
        <f>'VON - Vedlejší a ostatní ...'!F33</f>
        <v>0</v>
      </c>
      <c r="BA57" s="129">
        <f>'VON - Vedlejší a ostatní ...'!F34</f>
        <v>0</v>
      </c>
      <c r="BB57" s="129">
        <f>'VON - Vedlejší a ostatní ...'!F35</f>
        <v>0</v>
      </c>
      <c r="BC57" s="129">
        <f>'VON - Vedlejší a ostatní ...'!F36</f>
        <v>0</v>
      </c>
      <c r="BD57" s="131">
        <f>'VON - Vedlejší a ostatní ...'!F37</f>
        <v>0</v>
      </c>
      <c r="BE57" s="7"/>
      <c r="BT57" s="127" t="s">
        <v>80</v>
      </c>
      <c r="BV57" s="127" t="s">
        <v>74</v>
      </c>
      <c r="BW57" s="127" t="s">
        <v>87</v>
      </c>
      <c r="BX57" s="127" t="s">
        <v>5</v>
      </c>
      <c r="CL57" s="127" t="s">
        <v>19</v>
      </c>
      <c r="CM57" s="127" t="s">
        <v>80</v>
      </c>
    </row>
    <row r="58" s="2" customFormat="1" ht="30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8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</row>
    <row r="59" s="2" customFormat="1" ht="6.96" customHeight="1">
      <c r="A59" s="42"/>
      <c r="B59" s="63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48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</row>
  </sheetData>
  <sheetProtection sheet="1" formatColumns="0" formatRows="0" objects="1" scenarios="1" spinCount="100000" saltValue="yqdzhDDukif1xT58LXZKHevj4AghsiNNmJNNn7vunBwuIZm9Dab5DPpqg10viUrAONIFkyQYsqbjsiYZVfUj6g==" hashValue="0MqeZqHk8UiWfcb/aen7Xv+crpUByLWfeKQbggK4PQAGa42EvgxMDWyIUCaDHV+XWr0LqIY7MaO6R8JvJI53xQ==" algorithmName="SHA-512" password="CEE1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tavební část'!C2" display="/"/>
    <hyperlink ref="A56" location="'02 - Silnoproudá a slabop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81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4"/>
      <c r="AT3" s="21" t="s">
        <v>80</v>
      </c>
    </row>
    <row r="4" s="1" customFormat="1" ht="24.96" customHeight="1">
      <c r="B4" s="24"/>
      <c r="D4" s="134" t="s">
        <v>88</v>
      </c>
      <c r="L4" s="24"/>
      <c r="M4" s="135" t="s">
        <v>10</v>
      </c>
      <c r="AT4" s="21" t="s">
        <v>4</v>
      </c>
    </row>
    <row r="5" s="1" customFormat="1" ht="6.96" customHeight="1">
      <c r="B5" s="24"/>
      <c r="L5" s="24"/>
    </row>
    <row r="6" s="1" customFormat="1" ht="12" customHeight="1">
      <c r="B6" s="24"/>
      <c r="D6" s="136" t="s">
        <v>16</v>
      </c>
      <c r="L6" s="24"/>
    </row>
    <row r="7" s="1" customFormat="1" ht="16.5" customHeight="1">
      <c r="B7" s="24"/>
      <c r="E7" s="137" t="str">
        <f>'Rekapitulace stavby'!K6</f>
        <v>DPS Za Prachárnou 1a - oprava hlavního vstupu</v>
      </c>
      <c r="F7" s="136"/>
      <c r="G7" s="136"/>
      <c r="H7" s="136"/>
      <c r="L7" s="24"/>
    </row>
    <row r="8" s="2" customFormat="1" ht="12" customHeight="1">
      <c r="A8" s="42"/>
      <c r="B8" s="48"/>
      <c r="C8" s="42"/>
      <c r="D8" s="136" t="s">
        <v>89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90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19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21</v>
      </c>
      <c r="E12" s="42"/>
      <c r="F12" s="140" t="s">
        <v>22</v>
      </c>
      <c r="G12" s="42"/>
      <c r="H12" s="42"/>
      <c r="I12" s="136" t="s">
        <v>23</v>
      </c>
      <c r="J12" s="141" t="str">
        <f>'Rekapitulace stavby'!AN8</f>
        <v>4. 2. 2025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25</v>
      </c>
      <c r="E14" s="42"/>
      <c r="F14" s="42"/>
      <c r="G14" s="42"/>
      <c r="H14" s="42"/>
      <c r="I14" s="136" t="s">
        <v>26</v>
      </c>
      <c r="J14" s="140" t="s">
        <v>19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27</v>
      </c>
      <c r="F15" s="42"/>
      <c r="G15" s="42"/>
      <c r="H15" s="42"/>
      <c r="I15" s="136" t="s">
        <v>28</v>
      </c>
      <c r="J15" s="140" t="s">
        <v>19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29</v>
      </c>
      <c r="E17" s="42"/>
      <c r="F17" s="42"/>
      <c r="G17" s="42"/>
      <c r="H17" s="42"/>
      <c r="I17" s="136" t="s">
        <v>26</v>
      </c>
      <c r="J17" s="37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7" t="str">
        <f>'Rekapitulace stavby'!E14</f>
        <v>Vyplň údaj</v>
      </c>
      <c r="F18" s="140"/>
      <c r="G18" s="140"/>
      <c r="H18" s="140"/>
      <c r="I18" s="136" t="s">
        <v>28</v>
      </c>
      <c r="J18" s="37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31</v>
      </c>
      <c r="E20" s="42"/>
      <c r="F20" s="42"/>
      <c r="G20" s="42"/>
      <c r="H20" s="42"/>
      <c r="I20" s="136" t="s">
        <v>26</v>
      </c>
      <c r="J20" s="140" t="s">
        <v>19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32</v>
      </c>
      <c r="F21" s="42"/>
      <c r="G21" s="42"/>
      <c r="H21" s="42"/>
      <c r="I21" s="136" t="s">
        <v>28</v>
      </c>
      <c r="J21" s="140" t="s">
        <v>19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34</v>
      </c>
      <c r="E23" s="42"/>
      <c r="F23" s="42"/>
      <c r="G23" s="42"/>
      <c r="H23" s="42"/>
      <c r="I23" s="136" t="s">
        <v>26</v>
      </c>
      <c r="J23" s="140" t="s">
        <v>19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35</v>
      </c>
      <c r="F24" s="42"/>
      <c r="G24" s="42"/>
      <c r="H24" s="42"/>
      <c r="I24" s="136" t="s">
        <v>28</v>
      </c>
      <c r="J24" s="140" t="s">
        <v>19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36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38</v>
      </c>
      <c r="E30" s="42"/>
      <c r="F30" s="42"/>
      <c r="G30" s="42"/>
      <c r="H30" s="42"/>
      <c r="I30" s="42"/>
      <c r="J30" s="148">
        <f>ROUND(J99,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40</v>
      </c>
      <c r="G32" s="42"/>
      <c r="H32" s="42"/>
      <c r="I32" s="149" t="s">
        <v>39</v>
      </c>
      <c r="J32" s="149" t="s">
        <v>41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42</v>
      </c>
      <c r="E33" s="136" t="s">
        <v>43</v>
      </c>
      <c r="F33" s="151">
        <f>ROUND((SUM(BE99:BE373)),  2)</f>
        <v>0</v>
      </c>
      <c r="G33" s="42"/>
      <c r="H33" s="42"/>
      <c r="I33" s="152">
        <v>0.20999999999999999</v>
      </c>
      <c r="J33" s="151">
        <f>ROUND(((SUM(BE99:BE373))*I33),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44</v>
      </c>
      <c r="F34" s="151">
        <f>ROUND((SUM(BF99:BF373)),  2)</f>
        <v>0</v>
      </c>
      <c r="G34" s="42"/>
      <c r="H34" s="42"/>
      <c r="I34" s="152">
        <v>0.12</v>
      </c>
      <c r="J34" s="151">
        <f>ROUND(((SUM(BF99:BF373))*I34),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45</v>
      </c>
      <c r="F35" s="151">
        <f>ROUND((SUM(BG99:BG373)),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46</v>
      </c>
      <c r="F36" s="151">
        <f>ROUND((SUM(BH99:BH373)),  2)</f>
        <v>0</v>
      </c>
      <c r="G36" s="42"/>
      <c r="H36" s="42"/>
      <c r="I36" s="152">
        <v>0.12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47</v>
      </c>
      <c r="F37" s="151">
        <f>ROUND((SUM(BI99:BI373)),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7" t="s">
        <v>91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6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DPS Za Prachárnou 1a - oprava hlavního vstupu</v>
      </c>
      <c r="F48" s="36"/>
      <c r="G48" s="36"/>
      <c r="H48" s="36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89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01 - stavební část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6" t="s">
        <v>21</v>
      </c>
      <c r="D52" s="44"/>
      <c r="E52" s="44"/>
      <c r="F52" s="31" t="str">
        <f>F12</f>
        <v>Jihlava</v>
      </c>
      <c r="G52" s="44"/>
      <c r="H52" s="44"/>
      <c r="I52" s="36" t="s">
        <v>23</v>
      </c>
      <c r="J52" s="76" t="str">
        <f>IF(J12="","",J12)</f>
        <v>4. 2. 2025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6" t="s">
        <v>25</v>
      </c>
      <c r="D54" s="44"/>
      <c r="E54" s="44"/>
      <c r="F54" s="31" t="str">
        <f>E15</f>
        <v>Statutární město Jihlava</v>
      </c>
      <c r="G54" s="44"/>
      <c r="H54" s="44"/>
      <c r="I54" s="36" t="s">
        <v>31</v>
      </c>
      <c r="J54" s="40" t="str">
        <f>E21</f>
        <v>SPA spol.s r.o., Jihlava, Havlíčkova 46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6" t="s">
        <v>29</v>
      </c>
      <c r="D55" s="44"/>
      <c r="E55" s="44"/>
      <c r="F55" s="31" t="str">
        <f>IF(E18="","",E18)</f>
        <v>Vyplň údaj</v>
      </c>
      <c r="G55" s="44"/>
      <c r="H55" s="44"/>
      <c r="I55" s="36" t="s">
        <v>34</v>
      </c>
      <c r="J55" s="40" t="str">
        <f>E24</f>
        <v>Fr.Neuwirth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92</v>
      </c>
      <c r="D57" s="166"/>
      <c r="E57" s="166"/>
      <c r="F57" s="166"/>
      <c r="G57" s="166"/>
      <c r="H57" s="166"/>
      <c r="I57" s="166"/>
      <c r="J57" s="167" t="s">
        <v>93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70</v>
      </c>
      <c r="D59" s="44"/>
      <c r="E59" s="44"/>
      <c r="F59" s="44"/>
      <c r="G59" s="44"/>
      <c r="H59" s="44"/>
      <c r="I59" s="44"/>
      <c r="J59" s="106">
        <f>J99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1" t="s">
        <v>94</v>
      </c>
    </row>
    <row r="60" s="9" customFormat="1" ht="24.96" customHeight="1">
      <c r="A60" s="9"/>
      <c r="B60" s="169"/>
      <c r="C60" s="170"/>
      <c r="D60" s="171" t="s">
        <v>95</v>
      </c>
      <c r="E60" s="172"/>
      <c r="F60" s="172"/>
      <c r="G60" s="172"/>
      <c r="H60" s="172"/>
      <c r="I60" s="172"/>
      <c r="J60" s="173">
        <f>J100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96</v>
      </c>
      <c r="E61" s="178"/>
      <c r="F61" s="178"/>
      <c r="G61" s="178"/>
      <c r="H61" s="178"/>
      <c r="I61" s="178"/>
      <c r="J61" s="179">
        <f>J101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5"/>
      <c r="C62" s="176"/>
      <c r="D62" s="177" t="s">
        <v>97</v>
      </c>
      <c r="E62" s="178"/>
      <c r="F62" s="178"/>
      <c r="G62" s="178"/>
      <c r="H62" s="178"/>
      <c r="I62" s="178"/>
      <c r="J62" s="179">
        <f>J102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5"/>
      <c r="C63" s="176"/>
      <c r="D63" s="177" t="s">
        <v>98</v>
      </c>
      <c r="E63" s="178"/>
      <c r="F63" s="178"/>
      <c r="G63" s="178"/>
      <c r="H63" s="178"/>
      <c r="I63" s="178"/>
      <c r="J63" s="179">
        <f>J113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99</v>
      </c>
      <c r="E64" s="178"/>
      <c r="F64" s="178"/>
      <c r="G64" s="178"/>
      <c r="H64" s="178"/>
      <c r="I64" s="178"/>
      <c r="J64" s="179">
        <f>J118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5"/>
      <c r="C65" s="176"/>
      <c r="D65" s="177" t="s">
        <v>100</v>
      </c>
      <c r="E65" s="178"/>
      <c r="F65" s="178"/>
      <c r="G65" s="178"/>
      <c r="H65" s="178"/>
      <c r="I65" s="178"/>
      <c r="J65" s="179">
        <f>J119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5"/>
      <c r="C66" s="176"/>
      <c r="D66" s="177" t="s">
        <v>101</v>
      </c>
      <c r="E66" s="178"/>
      <c r="F66" s="178"/>
      <c r="G66" s="178"/>
      <c r="H66" s="178"/>
      <c r="I66" s="178"/>
      <c r="J66" s="179">
        <f>J125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5"/>
      <c r="C67" s="176"/>
      <c r="D67" s="177" t="s">
        <v>102</v>
      </c>
      <c r="E67" s="178"/>
      <c r="F67" s="178"/>
      <c r="G67" s="178"/>
      <c r="H67" s="178"/>
      <c r="I67" s="178"/>
      <c r="J67" s="179">
        <f>J137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103</v>
      </c>
      <c r="E68" s="178"/>
      <c r="F68" s="178"/>
      <c r="G68" s="178"/>
      <c r="H68" s="178"/>
      <c r="I68" s="178"/>
      <c r="J68" s="179">
        <f>J193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104</v>
      </c>
      <c r="E69" s="178"/>
      <c r="F69" s="178"/>
      <c r="G69" s="178"/>
      <c r="H69" s="178"/>
      <c r="I69" s="178"/>
      <c r="J69" s="179">
        <f>J203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9"/>
      <c r="C70" s="170"/>
      <c r="D70" s="171" t="s">
        <v>105</v>
      </c>
      <c r="E70" s="172"/>
      <c r="F70" s="172"/>
      <c r="G70" s="172"/>
      <c r="H70" s="172"/>
      <c r="I70" s="172"/>
      <c r="J70" s="173">
        <f>J206</f>
        <v>0</v>
      </c>
      <c r="K70" s="170"/>
      <c r="L70" s="17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5"/>
      <c r="C71" s="176"/>
      <c r="D71" s="177" t="s">
        <v>106</v>
      </c>
      <c r="E71" s="178"/>
      <c r="F71" s="178"/>
      <c r="G71" s="178"/>
      <c r="H71" s="178"/>
      <c r="I71" s="178"/>
      <c r="J71" s="179">
        <f>J207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107</v>
      </c>
      <c r="E72" s="178"/>
      <c r="F72" s="178"/>
      <c r="G72" s="178"/>
      <c r="H72" s="178"/>
      <c r="I72" s="178"/>
      <c r="J72" s="179">
        <f>J219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108</v>
      </c>
      <c r="E73" s="178"/>
      <c r="F73" s="178"/>
      <c r="G73" s="178"/>
      <c r="H73" s="178"/>
      <c r="I73" s="178"/>
      <c r="J73" s="179">
        <f>J258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109</v>
      </c>
      <c r="E74" s="178"/>
      <c r="F74" s="178"/>
      <c r="G74" s="178"/>
      <c r="H74" s="178"/>
      <c r="I74" s="178"/>
      <c r="J74" s="179">
        <f>J265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110</v>
      </c>
      <c r="E75" s="178"/>
      <c r="F75" s="178"/>
      <c r="G75" s="178"/>
      <c r="H75" s="178"/>
      <c r="I75" s="178"/>
      <c r="J75" s="179">
        <f>J272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111</v>
      </c>
      <c r="E76" s="178"/>
      <c r="F76" s="178"/>
      <c r="G76" s="178"/>
      <c r="H76" s="178"/>
      <c r="I76" s="178"/>
      <c r="J76" s="179">
        <f>J280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112</v>
      </c>
      <c r="E77" s="178"/>
      <c r="F77" s="178"/>
      <c r="G77" s="178"/>
      <c r="H77" s="178"/>
      <c r="I77" s="178"/>
      <c r="J77" s="179">
        <f>J303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76"/>
      <c r="D78" s="177" t="s">
        <v>113</v>
      </c>
      <c r="E78" s="178"/>
      <c r="F78" s="178"/>
      <c r="G78" s="178"/>
      <c r="H78" s="178"/>
      <c r="I78" s="178"/>
      <c r="J78" s="179">
        <f>J328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69"/>
      <c r="C79" s="170"/>
      <c r="D79" s="171" t="s">
        <v>114</v>
      </c>
      <c r="E79" s="172"/>
      <c r="F79" s="172"/>
      <c r="G79" s="172"/>
      <c r="H79" s="172"/>
      <c r="I79" s="172"/>
      <c r="J79" s="173">
        <f>J371</f>
        <v>0</v>
      </c>
      <c r="K79" s="170"/>
      <c r="L79" s="174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2" customFormat="1" ht="21.84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5" s="2" customFormat="1" ht="6.96" customHeight="1">
      <c r="A85" s="42"/>
      <c r="B85" s="65"/>
      <c r="C85" s="66"/>
      <c r="D85" s="66"/>
      <c r="E85" s="66"/>
      <c r="F85" s="66"/>
      <c r="G85" s="66"/>
      <c r="H85" s="66"/>
      <c r="I85" s="66"/>
      <c r="J85" s="66"/>
      <c r="K85" s="66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24.96" customHeight="1">
      <c r="A86" s="42"/>
      <c r="B86" s="43"/>
      <c r="C86" s="27" t="s">
        <v>115</v>
      </c>
      <c r="D86" s="44"/>
      <c r="E86" s="44"/>
      <c r="F86" s="44"/>
      <c r="G86" s="44"/>
      <c r="H86" s="44"/>
      <c r="I86" s="44"/>
      <c r="J86" s="44"/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6.96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2" customHeight="1">
      <c r="A88" s="42"/>
      <c r="B88" s="43"/>
      <c r="C88" s="36" t="s">
        <v>16</v>
      </c>
      <c r="D88" s="44"/>
      <c r="E88" s="44"/>
      <c r="F88" s="44"/>
      <c r="G88" s="44"/>
      <c r="H88" s="44"/>
      <c r="I88" s="44"/>
      <c r="J88" s="44"/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6.5" customHeight="1">
      <c r="A89" s="42"/>
      <c r="B89" s="43"/>
      <c r="C89" s="44"/>
      <c r="D89" s="44"/>
      <c r="E89" s="164" t="str">
        <f>E7</f>
        <v>DPS Za Prachárnou 1a - oprava hlavního vstupu</v>
      </c>
      <c r="F89" s="36"/>
      <c r="G89" s="36"/>
      <c r="H89" s="36"/>
      <c r="I89" s="44"/>
      <c r="J89" s="44"/>
      <c r="K89" s="44"/>
      <c r="L89" s="13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2" customHeight="1">
      <c r="A90" s="42"/>
      <c r="B90" s="43"/>
      <c r="C90" s="36" t="s">
        <v>89</v>
      </c>
      <c r="D90" s="44"/>
      <c r="E90" s="44"/>
      <c r="F90" s="44"/>
      <c r="G90" s="44"/>
      <c r="H90" s="44"/>
      <c r="I90" s="44"/>
      <c r="J90" s="44"/>
      <c r="K90" s="44"/>
      <c r="L90" s="13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6.5" customHeight="1">
      <c r="A91" s="42"/>
      <c r="B91" s="43"/>
      <c r="C91" s="44"/>
      <c r="D91" s="44"/>
      <c r="E91" s="73" t="str">
        <f>E9</f>
        <v>01 - stavební část</v>
      </c>
      <c r="F91" s="44"/>
      <c r="G91" s="44"/>
      <c r="H91" s="44"/>
      <c r="I91" s="44"/>
      <c r="J91" s="44"/>
      <c r="K91" s="44"/>
      <c r="L91" s="13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6.96" customHeight="1">
      <c r="A92" s="42"/>
      <c r="B92" s="43"/>
      <c r="C92" s="44"/>
      <c r="D92" s="44"/>
      <c r="E92" s="44"/>
      <c r="F92" s="44"/>
      <c r="G92" s="44"/>
      <c r="H92" s="44"/>
      <c r="I92" s="44"/>
      <c r="J92" s="44"/>
      <c r="K92" s="44"/>
      <c r="L92" s="13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12" customHeight="1">
      <c r="A93" s="42"/>
      <c r="B93" s="43"/>
      <c r="C93" s="36" t="s">
        <v>21</v>
      </c>
      <c r="D93" s="44"/>
      <c r="E93" s="44"/>
      <c r="F93" s="31" t="str">
        <f>F12</f>
        <v>Jihlava</v>
      </c>
      <c r="G93" s="44"/>
      <c r="H93" s="44"/>
      <c r="I93" s="36" t="s">
        <v>23</v>
      </c>
      <c r="J93" s="76" t="str">
        <f>IF(J12="","",J12)</f>
        <v>4. 2. 2025</v>
      </c>
      <c r="K93" s="44"/>
      <c r="L93" s="13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6.96" customHeight="1">
      <c r="A94" s="42"/>
      <c r="B94" s="43"/>
      <c r="C94" s="44"/>
      <c r="D94" s="44"/>
      <c r="E94" s="44"/>
      <c r="F94" s="44"/>
      <c r="G94" s="44"/>
      <c r="H94" s="44"/>
      <c r="I94" s="44"/>
      <c r="J94" s="44"/>
      <c r="K94" s="44"/>
      <c r="L94" s="13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25.65" customHeight="1">
      <c r="A95" s="42"/>
      <c r="B95" s="43"/>
      <c r="C95" s="36" t="s">
        <v>25</v>
      </c>
      <c r="D95" s="44"/>
      <c r="E95" s="44"/>
      <c r="F95" s="31" t="str">
        <f>E15</f>
        <v>Statutární město Jihlava</v>
      </c>
      <c r="G95" s="44"/>
      <c r="H95" s="44"/>
      <c r="I95" s="36" t="s">
        <v>31</v>
      </c>
      <c r="J95" s="40" t="str">
        <f>E21</f>
        <v>SPA spol.s r.o., Jihlava, Havlíčkova 46</v>
      </c>
      <c r="K95" s="44"/>
      <c r="L95" s="13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15.15" customHeight="1">
      <c r="A96" s="42"/>
      <c r="B96" s="43"/>
      <c r="C96" s="36" t="s">
        <v>29</v>
      </c>
      <c r="D96" s="44"/>
      <c r="E96" s="44"/>
      <c r="F96" s="31" t="str">
        <f>IF(E18="","",E18)</f>
        <v>Vyplň údaj</v>
      </c>
      <c r="G96" s="44"/>
      <c r="H96" s="44"/>
      <c r="I96" s="36" t="s">
        <v>34</v>
      </c>
      <c r="J96" s="40" t="str">
        <f>E24</f>
        <v>Fr.Neuwirth</v>
      </c>
      <c r="K96" s="44"/>
      <c r="L96" s="13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0.32" customHeight="1">
      <c r="A97" s="42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13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11" customFormat="1" ht="29.28" customHeight="1">
      <c r="A98" s="181"/>
      <c r="B98" s="182"/>
      <c r="C98" s="183" t="s">
        <v>116</v>
      </c>
      <c r="D98" s="184" t="s">
        <v>57</v>
      </c>
      <c r="E98" s="184" t="s">
        <v>53</v>
      </c>
      <c r="F98" s="184" t="s">
        <v>54</v>
      </c>
      <c r="G98" s="184" t="s">
        <v>117</v>
      </c>
      <c r="H98" s="184" t="s">
        <v>118</v>
      </c>
      <c r="I98" s="184" t="s">
        <v>119</v>
      </c>
      <c r="J98" s="184" t="s">
        <v>93</v>
      </c>
      <c r="K98" s="185" t="s">
        <v>120</v>
      </c>
      <c r="L98" s="186"/>
      <c r="M98" s="96" t="s">
        <v>19</v>
      </c>
      <c r="N98" s="97" t="s">
        <v>42</v>
      </c>
      <c r="O98" s="97" t="s">
        <v>121</v>
      </c>
      <c r="P98" s="97" t="s">
        <v>122</v>
      </c>
      <c r="Q98" s="97" t="s">
        <v>123</v>
      </c>
      <c r="R98" s="97" t="s">
        <v>124</v>
      </c>
      <c r="S98" s="97" t="s">
        <v>125</v>
      </c>
      <c r="T98" s="98" t="s">
        <v>126</v>
      </c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</row>
    <row r="99" s="2" customFormat="1" ht="22.8" customHeight="1">
      <c r="A99" s="42"/>
      <c r="B99" s="43"/>
      <c r="C99" s="103" t="s">
        <v>127</v>
      </c>
      <c r="D99" s="44"/>
      <c r="E99" s="44"/>
      <c r="F99" s="44"/>
      <c r="G99" s="44"/>
      <c r="H99" s="44"/>
      <c r="I99" s="44"/>
      <c r="J99" s="187">
        <f>BK99</f>
        <v>0</v>
      </c>
      <c r="K99" s="44"/>
      <c r="L99" s="48"/>
      <c r="M99" s="99"/>
      <c r="N99" s="188"/>
      <c r="O99" s="100"/>
      <c r="P99" s="189">
        <f>P100+P206+P371</f>
        <v>0</v>
      </c>
      <c r="Q99" s="100"/>
      <c r="R99" s="189">
        <f>R100+R206+R371</f>
        <v>2.6583706500000002</v>
      </c>
      <c r="S99" s="100"/>
      <c r="T99" s="190">
        <f>T100+T206+T371</f>
        <v>3.6698642799999996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1" t="s">
        <v>71</v>
      </c>
      <c r="AU99" s="21" t="s">
        <v>94</v>
      </c>
      <c r="BK99" s="191">
        <f>BK100+BK206+BK371</f>
        <v>0</v>
      </c>
    </row>
    <row r="100" s="12" customFormat="1" ht="25.92" customHeight="1">
      <c r="A100" s="12"/>
      <c r="B100" s="192"/>
      <c r="C100" s="193"/>
      <c r="D100" s="194" t="s">
        <v>71</v>
      </c>
      <c r="E100" s="195" t="s">
        <v>128</v>
      </c>
      <c r="F100" s="195" t="s">
        <v>129</v>
      </c>
      <c r="G100" s="193"/>
      <c r="H100" s="193"/>
      <c r="I100" s="196"/>
      <c r="J100" s="197">
        <f>BK100</f>
        <v>0</v>
      </c>
      <c r="K100" s="193"/>
      <c r="L100" s="198"/>
      <c r="M100" s="199"/>
      <c r="N100" s="200"/>
      <c r="O100" s="200"/>
      <c r="P100" s="201">
        <f>P101+P118+P193+P203</f>
        <v>0</v>
      </c>
      <c r="Q100" s="200"/>
      <c r="R100" s="201">
        <f>R101+R118+R193+R203</f>
        <v>0.96078790000000014</v>
      </c>
      <c r="S100" s="200"/>
      <c r="T100" s="202">
        <f>T101+T118+T193+T203</f>
        <v>3.6668271999999997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80</v>
      </c>
      <c r="AT100" s="204" t="s">
        <v>71</v>
      </c>
      <c r="AU100" s="204" t="s">
        <v>72</v>
      </c>
      <c r="AY100" s="203" t="s">
        <v>130</v>
      </c>
      <c r="BK100" s="205">
        <f>BK101+BK118+BK193+BK203</f>
        <v>0</v>
      </c>
    </row>
    <row r="101" s="12" customFormat="1" ht="22.8" customHeight="1">
      <c r="A101" s="12"/>
      <c r="B101" s="192"/>
      <c r="C101" s="193"/>
      <c r="D101" s="194" t="s">
        <v>71</v>
      </c>
      <c r="E101" s="206" t="s">
        <v>131</v>
      </c>
      <c r="F101" s="206" t="s">
        <v>132</v>
      </c>
      <c r="G101" s="193"/>
      <c r="H101" s="193"/>
      <c r="I101" s="196"/>
      <c r="J101" s="207">
        <f>BK101</f>
        <v>0</v>
      </c>
      <c r="K101" s="193"/>
      <c r="L101" s="198"/>
      <c r="M101" s="199"/>
      <c r="N101" s="200"/>
      <c r="O101" s="200"/>
      <c r="P101" s="201">
        <f>P102+P113</f>
        <v>0</v>
      </c>
      <c r="Q101" s="200"/>
      <c r="R101" s="201">
        <f>R102+R113</f>
        <v>0.17651758000000001</v>
      </c>
      <c r="S101" s="200"/>
      <c r="T101" s="202">
        <f>T102+T113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80</v>
      </c>
      <c r="AT101" s="204" t="s">
        <v>71</v>
      </c>
      <c r="AU101" s="204" t="s">
        <v>80</v>
      </c>
      <c r="AY101" s="203" t="s">
        <v>130</v>
      </c>
      <c r="BK101" s="205">
        <f>BK102+BK113</f>
        <v>0</v>
      </c>
    </row>
    <row r="102" s="12" customFormat="1" ht="20.88" customHeight="1">
      <c r="A102" s="12"/>
      <c r="B102" s="192"/>
      <c r="C102" s="193"/>
      <c r="D102" s="194" t="s">
        <v>71</v>
      </c>
      <c r="E102" s="206" t="s">
        <v>133</v>
      </c>
      <c r="F102" s="206" t="s">
        <v>134</v>
      </c>
      <c r="G102" s="193"/>
      <c r="H102" s="193"/>
      <c r="I102" s="196"/>
      <c r="J102" s="207">
        <f>BK102</f>
        <v>0</v>
      </c>
      <c r="K102" s="193"/>
      <c r="L102" s="198"/>
      <c r="M102" s="199"/>
      <c r="N102" s="200"/>
      <c r="O102" s="200"/>
      <c r="P102" s="201">
        <f>SUM(P103:P112)</f>
        <v>0</v>
      </c>
      <c r="Q102" s="200"/>
      <c r="R102" s="201">
        <f>SUM(R103:R112)</f>
        <v>0.17105520000000002</v>
      </c>
      <c r="S102" s="200"/>
      <c r="T102" s="202">
        <f>SUM(T103:T112)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3" t="s">
        <v>80</v>
      </c>
      <c r="AT102" s="204" t="s">
        <v>71</v>
      </c>
      <c r="AU102" s="204" t="s">
        <v>135</v>
      </c>
      <c r="AY102" s="203" t="s">
        <v>130</v>
      </c>
      <c r="BK102" s="205">
        <f>SUM(BK103:BK112)</f>
        <v>0</v>
      </c>
    </row>
    <row r="103" s="2" customFormat="1" ht="16.5" customHeight="1">
      <c r="A103" s="42"/>
      <c r="B103" s="43"/>
      <c r="C103" s="208" t="s">
        <v>80</v>
      </c>
      <c r="D103" s="208" t="s">
        <v>136</v>
      </c>
      <c r="E103" s="209" t="s">
        <v>137</v>
      </c>
      <c r="F103" s="210" t="s">
        <v>138</v>
      </c>
      <c r="G103" s="211" t="s">
        <v>139</v>
      </c>
      <c r="H103" s="212">
        <v>2.6400000000000001</v>
      </c>
      <c r="I103" s="213"/>
      <c r="J103" s="214">
        <f>ROUND(I103*H103,2)</f>
        <v>0</v>
      </c>
      <c r="K103" s="210" t="s">
        <v>140</v>
      </c>
      <c r="L103" s="48"/>
      <c r="M103" s="215" t="s">
        <v>19</v>
      </c>
      <c r="N103" s="216" t="s">
        <v>44</v>
      </c>
      <c r="O103" s="88"/>
      <c r="P103" s="217">
        <f>O103*H103</f>
        <v>0</v>
      </c>
      <c r="Q103" s="217">
        <v>0.034680000000000002</v>
      </c>
      <c r="R103" s="217">
        <f>Q103*H103</f>
        <v>0.091555200000000017</v>
      </c>
      <c r="S103" s="217">
        <v>0</v>
      </c>
      <c r="T103" s="21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19" t="s">
        <v>141</v>
      </c>
      <c r="AT103" s="219" t="s">
        <v>136</v>
      </c>
      <c r="AU103" s="219" t="s">
        <v>142</v>
      </c>
      <c r="AY103" s="21" t="s">
        <v>130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1" t="s">
        <v>135</v>
      </c>
      <c r="BK103" s="220">
        <f>ROUND(I103*H103,2)</f>
        <v>0</v>
      </c>
      <c r="BL103" s="21" t="s">
        <v>141</v>
      </c>
      <c r="BM103" s="219" t="s">
        <v>143</v>
      </c>
    </row>
    <row r="104" s="2" customFormat="1">
      <c r="A104" s="42"/>
      <c r="B104" s="43"/>
      <c r="C104" s="44"/>
      <c r="D104" s="221" t="s">
        <v>144</v>
      </c>
      <c r="E104" s="44"/>
      <c r="F104" s="222" t="s">
        <v>145</v>
      </c>
      <c r="G104" s="44"/>
      <c r="H104" s="44"/>
      <c r="I104" s="223"/>
      <c r="J104" s="44"/>
      <c r="K104" s="44"/>
      <c r="L104" s="48"/>
      <c r="M104" s="224"/>
      <c r="N104" s="22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1" t="s">
        <v>144</v>
      </c>
      <c r="AU104" s="21" t="s">
        <v>142</v>
      </c>
    </row>
    <row r="105" s="13" customFormat="1">
      <c r="A105" s="13"/>
      <c r="B105" s="226"/>
      <c r="C105" s="227"/>
      <c r="D105" s="228" t="s">
        <v>146</v>
      </c>
      <c r="E105" s="229" t="s">
        <v>19</v>
      </c>
      <c r="F105" s="230" t="s">
        <v>147</v>
      </c>
      <c r="G105" s="227"/>
      <c r="H105" s="231">
        <v>2.6400000000000001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146</v>
      </c>
      <c r="AU105" s="237" t="s">
        <v>142</v>
      </c>
      <c r="AV105" s="13" t="s">
        <v>135</v>
      </c>
      <c r="AW105" s="13" t="s">
        <v>33</v>
      </c>
      <c r="AX105" s="13" t="s">
        <v>72</v>
      </c>
      <c r="AY105" s="237" t="s">
        <v>130</v>
      </c>
    </row>
    <row r="106" s="14" customFormat="1">
      <c r="A106" s="14"/>
      <c r="B106" s="238"/>
      <c r="C106" s="239"/>
      <c r="D106" s="228" t="s">
        <v>146</v>
      </c>
      <c r="E106" s="240" t="s">
        <v>19</v>
      </c>
      <c r="F106" s="241" t="s">
        <v>148</v>
      </c>
      <c r="G106" s="239"/>
      <c r="H106" s="242">
        <v>2.6400000000000001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146</v>
      </c>
      <c r="AU106" s="248" t="s">
        <v>142</v>
      </c>
      <c r="AV106" s="14" t="s">
        <v>142</v>
      </c>
      <c r="AW106" s="14" t="s">
        <v>33</v>
      </c>
      <c r="AX106" s="14" t="s">
        <v>80</v>
      </c>
      <c r="AY106" s="248" t="s">
        <v>130</v>
      </c>
    </row>
    <row r="107" s="2" customFormat="1" ht="16.5" customHeight="1">
      <c r="A107" s="42"/>
      <c r="B107" s="43"/>
      <c r="C107" s="208" t="s">
        <v>135</v>
      </c>
      <c r="D107" s="208" t="s">
        <v>136</v>
      </c>
      <c r="E107" s="209" t="s">
        <v>149</v>
      </c>
      <c r="F107" s="210" t="s">
        <v>150</v>
      </c>
      <c r="G107" s="211" t="s">
        <v>151</v>
      </c>
      <c r="H107" s="212">
        <v>53</v>
      </c>
      <c r="I107" s="213"/>
      <c r="J107" s="214">
        <f>ROUND(I107*H107,2)</f>
        <v>0</v>
      </c>
      <c r="K107" s="210" t="s">
        <v>140</v>
      </c>
      <c r="L107" s="48"/>
      <c r="M107" s="215" t="s">
        <v>19</v>
      </c>
      <c r="N107" s="216" t="s">
        <v>44</v>
      </c>
      <c r="O107" s="88"/>
      <c r="P107" s="217">
        <f>O107*H107</f>
        <v>0</v>
      </c>
      <c r="Q107" s="217">
        <v>0.0015</v>
      </c>
      <c r="R107" s="217">
        <f>Q107*H107</f>
        <v>0.079500000000000001</v>
      </c>
      <c r="S107" s="217">
        <v>0</v>
      </c>
      <c r="T107" s="21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19" t="s">
        <v>141</v>
      </c>
      <c r="AT107" s="219" t="s">
        <v>136</v>
      </c>
      <c r="AU107" s="219" t="s">
        <v>142</v>
      </c>
      <c r="AY107" s="21" t="s">
        <v>130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1" t="s">
        <v>135</v>
      </c>
      <c r="BK107" s="220">
        <f>ROUND(I107*H107,2)</f>
        <v>0</v>
      </c>
      <c r="BL107" s="21" t="s">
        <v>141</v>
      </c>
      <c r="BM107" s="219" t="s">
        <v>152</v>
      </c>
    </row>
    <row r="108" s="2" customFormat="1">
      <c r="A108" s="42"/>
      <c r="B108" s="43"/>
      <c r="C108" s="44"/>
      <c r="D108" s="221" t="s">
        <v>144</v>
      </c>
      <c r="E108" s="44"/>
      <c r="F108" s="222" t="s">
        <v>153</v>
      </c>
      <c r="G108" s="44"/>
      <c r="H108" s="44"/>
      <c r="I108" s="223"/>
      <c r="J108" s="44"/>
      <c r="K108" s="44"/>
      <c r="L108" s="48"/>
      <c r="M108" s="224"/>
      <c r="N108" s="225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1" t="s">
        <v>144</v>
      </c>
      <c r="AU108" s="21" t="s">
        <v>142</v>
      </c>
    </row>
    <row r="109" s="13" customFormat="1">
      <c r="A109" s="13"/>
      <c r="B109" s="226"/>
      <c r="C109" s="227"/>
      <c r="D109" s="228" t="s">
        <v>146</v>
      </c>
      <c r="E109" s="229" t="s">
        <v>19</v>
      </c>
      <c r="F109" s="230" t="s">
        <v>154</v>
      </c>
      <c r="G109" s="227"/>
      <c r="H109" s="231">
        <v>14.75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146</v>
      </c>
      <c r="AU109" s="237" t="s">
        <v>142</v>
      </c>
      <c r="AV109" s="13" t="s">
        <v>135</v>
      </c>
      <c r="AW109" s="13" t="s">
        <v>33</v>
      </c>
      <c r="AX109" s="13" t="s">
        <v>72</v>
      </c>
      <c r="AY109" s="237" t="s">
        <v>130</v>
      </c>
    </row>
    <row r="110" s="13" customFormat="1">
      <c r="A110" s="13"/>
      <c r="B110" s="226"/>
      <c r="C110" s="227"/>
      <c r="D110" s="228" t="s">
        <v>146</v>
      </c>
      <c r="E110" s="229" t="s">
        <v>19</v>
      </c>
      <c r="F110" s="230" t="s">
        <v>155</v>
      </c>
      <c r="G110" s="227"/>
      <c r="H110" s="231">
        <v>27.449999999999999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146</v>
      </c>
      <c r="AU110" s="237" t="s">
        <v>142</v>
      </c>
      <c r="AV110" s="13" t="s">
        <v>135</v>
      </c>
      <c r="AW110" s="13" t="s">
        <v>33</v>
      </c>
      <c r="AX110" s="13" t="s">
        <v>72</v>
      </c>
      <c r="AY110" s="237" t="s">
        <v>130</v>
      </c>
    </row>
    <row r="111" s="13" customFormat="1">
      <c r="A111" s="13"/>
      <c r="B111" s="226"/>
      <c r="C111" s="227"/>
      <c r="D111" s="228" t="s">
        <v>146</v>
      </c>
      <c r="E111" s="229" t="s">
        <v>19</v>
      </c>
      <c r="F111" s="230" t="s">
        <v>156</v>
      </c>
      <c r="G111" s="227"/>
      <c r="H111" s="231">
        <v>10.800000000000001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146</v>
      </c>
      <c r="AU111" s="237" t="s">
        <v>142</v>
      </c>
      <c r="AV111" s="13" t="s">
        <v>135</v>
      </c>
      <c r="AW111" s="13" t="s">
        <v>33</v>
      </c>
      <c r="AX111" s="13" t="s">
        <v>72</v>
      </c>
      <c r="AY111" s="237" t="s">
        <v>130</v>
      </c>
    </row>
    <row r="112" s="14" customFormat="1">
      <c r="A112" s="14"/>
      <c r="B112" s="238"/>
      <c r="C112" s="239"/>
      <c r="D112" s="228" t="s">
        <v>146</v>
      </c>
      <c r="E112" s="240" t="s">
        <v>19</v>
      </c>
      <c r="F112" s="241" t="s">
        <v>148</v>
      </c>
      <c r="G112" s="239"/>
      <c r="H112" s="242">
        <v>53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146</v>
      </c>
      <c r="AU112" s="248" t="s">
        <v>142</v>
      </c>
      <c r="AV112" s="14" t="s">
        <v>142</v>
      </c>
      <c r="AW112" s="14" t="s">
        <v>33</v>
      </c>
      <c r="AX112" s="14" t="s">
        <v>80</v>
      </c>
      <c r="AY112" s="248" t="s">
        <v>130</v>
      </c>
    </row>
    <row r="113" s="12" customFormat="1" ht="20.88" customHeight="1">
      <c r="A113" s="12"/>
      <c r="B113" s="192"/>
      <c r="C113" s="193"/>
      <c r="D113" s="194" t="s">
        <v>71</v>
      </c>
      <c r="E113" s="206" t="s">
        <v>157</v>
      </c>
      <c r="F113" s="206" t="s">
        <v>158</v>
      </c>
      <c r="G113" s="193"/>
      <c r="H113" s="193"/>
      <c r="I113" s="196"/>
      <c r="J113" s="207">
        <f>BK113</f>
        <v>0</v>
      </c>
      <c r="K113" s="193"/>
      <c r="L113" s="198"/>
      <c r="M113" s="199"/>
      <c r="N113" s="200"/>
      <c r="O113" s="200"/>
      <c r="P113" s="201">
        <f>SUM(P114:P117)</f>
        <v>0</v>
      </c>
      <c r="Q113" s="200"/>
      <c r="R113" s="201">
        <f>SUM(R114:R117)</f>
        <v>0.0054623800000000002</v>
      </c>
      <c r="S113" s="200"/>
      <c r="T113" s="202">
        <f>SUM(T114:T117)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3" t="s">
        <v>80</v>
      </c>
      <c r="AT113" s="204" t="s">
        <v>71</v>
      </c>
      <c r="AU113" s="204" t="s">
        <v>135</v>
      </c>
      <c r="AY113" s="203" t="s">
        <v>130</v>
      </c>
      <c r="BK113" s="205">
        <f>SUM(BK114:BK117)</f>
        <v>0</v>
      </c>
    </row>
    <row r="114" s="2" customFormat="1" ht="21.75" customHeight="1">
      <c r="A114" s="42"/>
      <c r="B114" s="43"/>
      <c r="C114" s="208" t="s">
        <v>142</v>
      </c>
      <c r="D114" s="208" t="s">
        <v>136</v>
      </c>
      <c r="E114" s="209" t="s">
        <v>159</v>
      </c>
      <c r="F114" s="210" t="s">
        <v>160</v>
      </c>
      <c r="G114" s="211" t="s">
        <v>139</v>
      </c>
      <c r="H114" s="212">
        <v>24.829000000000001</v>
      </c>
      <c r="I114" s="213"/>
      <c r="J114" s="214">
        <f>ROUND(I114*H114,2)</f>
        <v>0</v>
      </c>
      <c r="K114" s="210" t="s">
        <v>140</v>
      </c>
      <c r="L114" s="48"/>
      <c r="M114" s="215" t="s">
        <v>19</v>
      </c>
      <c r="N114" s="216" t="s">
        <v>44</v>
      </c>
      <c r="O114" s="88"/>
      <c r="P114" s="217">
        <f>O114*H114</f>
        <v>0</v>
      </c>
      <c r="Q114" s="217">
        <v>0.00022000000000000001</v>
      </c>
      <c r="R114" s="217">
        <f>Q114*H114</f>
        <v>0.0054623800000000002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141</v>
      </c>
      <c r="AT114" s="219" t="s">
        <v>136</v>
      </c>
      <c r="AU114" s="219" t="s">
        <v>142</v>
      </c>
      <c r="AY114" s="21" t="s">
        <v>130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1" t="s">
        <v>135</v>
      </c>
      <c r="BK114" s="220">
        <f>ROUND(I114*H114,2)</f>
        <v>0</v>
      </c>
      <c r="BL114" s="21" t="s">
        <v>141</v>
      </c>
      <c r="BM114" s="219" t="s">
        <v>161</v>
      </c>
    </row>
    <row r="115" s="2" customFormat="1">
      <c r="A115" s="42"/>
      <c r="B115" s="43"/>
      <c r="C115" s="44"/>
      <c r="D115" s="221" t="s">
        <v>144</v>
      </c>
      <c r="E115" s="44"/>
      <c r="F115" s="222" t="s">
        <v>162</v>
      </c>
      <c r="G115" s="44"/>
      <c r="H115" s="44"/>
      <c r="I115" s="223"/>
      <c r="J115" s="44"/>
      <c r="K115" s="44"/>
      <c r="L115" s="48"/>
      <c r="M115" s="224"/>
      <c r="N115" s="22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1" t="s">
        <v>144</v>
      </c>
      <c r="AU115" s="21" t="s">
        <v>142</v>
      </c>
    </row>
    <row r="116" s="13" customFormat="1">
      <c r="A116" s="13"/>
      <c r="B116" s="226"/>
      <c r="C116" s="227"/>
      <c r="D116" s="228" t="s">
        <v>146</v>
      </c>
      <c r="E116" s="229" t="s">
        <v>19</v>
      </c>
      <c r="F116" s="230" t="s">
        <v>163</v>
      </c>
      <c r="G116" s="227"/>
      <c r="H116" s="231">
        <v>24.829000000000001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146</v>
      </c>
      <c r="AU116" s="237" t="s">
        <v>142</v>
      </c>
      <c r="AV116" s="13" t="s">
        <v>135</v>
      </c>
      <c r="AW116" s="13" t="s">
        <v>33</v>
      </c>
      <c r="AX116" s="13" t="s">
        <v>72</v>
      </c>
      <c r="AY116" s="237" t="s">
        <v>130</v>
      </c>
    </row>
    <row r="117" s="14" customFormat="1">
      <c r="A117" s="14"/>
      <c r="B117" s="238"/>
      <c r="C117" s="239"/>
      <c r="D117" s="228" t="s">
        <v>146</v>
      </c>
      <c r="E117" s="240" t="s">
        <v>19</v>
      </c>
      <c r="F117" s="241" t="s">
        <v>148</v>
      </c>
      <c r="G117" s="239"/>
      <c r="H117" s="242">
        <v>24.829000000000001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146</v>
      </c>
      <c r="AU117" s="248" t="s">
        <v>142</v>
      </c>
      <c r="AV117" s="14" t="s">
        <v>142</v>
      </c>
      <c r="AW117" s="14" t="s">
        <v>33</v>
      </c>
      <c r="AX117" s="14" t="s">
        <v>80</v>
      </c>
      <c r="AY117" s="248" t="s">
        <v>130</v>
      </c>
    </row>
    <row r="118" s="12" customFormat="1" ht="22.8" customHeight="1">
      <c r="A118" s="12"/>
      <c r="B118" s="192"/>
      <c r="C118" s="193"/>
      <c r="D118" s="194" t="s">
        <v>71</v>
      </c>
      <c r="E118" s="206" t="s">
        <v>164</v>
      </c>
      <c r="F118" s="206" t="s">
        <v>165</v>
      </c>
      <c r="G118" s="193"/>
      <c r="H118" s="193"/>
      <c r="I118" s="196"/>
      <c r="J118" s="207">
        <f>BK118</f>
        <v>0</v>
      </c>
      <c r="K118" s="193"/>
      <c r="L118" s="198"/>
      <c r="M118" s="199"/>
      <c r="N118" s="200"/>
      <c r="O118" s="200"/>
      <c r="P118" s="201">
        <f>P119+P125+P137</f>
        <v>0</v>
      </c>
      <c r="Q118" s="200"/>
      <c r="R118" s="201">
        <f>R119+R125+R137</f>
        <v>0.78427032000000008</v>
      </c>
      <c r="S118" s="200"/>
      <c r="T118" s="202">
        <f>T119+T125+T137</f>
        <v>3.6668271999999997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3" t="s">
        <v>80</v>
      </c>
      <c r="AT118" s="204" t="s">
        <v>71</v>
      </c>
      <c r="AU118" s="204" t="s">
        <v>80</v>
      </c>
      <c r="AY118" s="203" t="s">
        <v>130</v>
      </c>
      <c r="BK118" s="205">
        <f>BK119+BK125+BK137</f>
        <v>0</v>
      </c>
    </row>
    <row r="119" s="12" customFormat="1" ht="20.88" customHeight="1">
      <c r="A119" s="12"/>
      <c r="B119" s="192"/>
      <c r="C119" s="193"/>
      <c r="D119" s="194" t="s">
        <v>71</v>
      </c>
      <c r="E119" s="206" t="s">
        <v>166</v>
      </c>
      <c r="F119" s="206" t="s">
        <v>167</v>
      </c>
      <c r="G119" s="193"/>
      <c r="H119" s="193"/>
      <c r="I119" s="196"/>
      <c r="J119" s="207">
        <f>BK119</f>
        <v>0</v>
      </c>
      <c r="K119" s="193"/>
      <c r="L119" s="198"/>
      <c r="M119" s="199"/>
      <c r="N119" s="200"/>
      <c r="O119" s="200"/>
      <c r="P119" s="201">
        <f>SUM(P120:P124)</f>
        <v>0</v>
      </c>
      <c r="Q119" s="200"/>
      <c r="R119" s="201">
        <f>SUM(R120:R124)</f>
        <v>0</v>
      </c>
      <c r="S119" s="200"/>
      <c r="T119" s="202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80</v>
      </c>
      <c r="AT119" s="204" t="s">
        <v>71</v>
      </c>
      <c r="AU119" s="204" t="s">
        <v>135</v>
      </c>
      <c r="AY119" s="203" t="s">
        <v>130</v>
      </c>
      <c r="BK119" s="205">
        <f>SUM(BK120:BK124)</f>
        <v>0</v>
      </c>
    </row>
    <row r="120" s="2" customFormat="1" ht="24.15" customHeight="1">
      <c r="A120" s="42"/>
      <c r="B120" s="43"/>
      <c r="C120" s="208" t="s">
        <v>141</v>
      </c>
      <c r="D120" s="208" t="s">
        <v>136</v>
      </c>
      <c r="E120" s="209" t="s">
        <v>168</v>
      </c>
      <c r="F120" s="210" t="s">
        <v>169</v>
      </c>
      <c r="G120" s="211" t="s">
        <v>170</v>
      </c>
      <c r="H120" s="212">
        <v>10</v>
      </c>
      <c r="I120" s="213"/>
      <c r="J120" s="214">
        <f>ROUND(I120*H120,2)</f>
        <v>0</v>
      </c>
      <c r="K120" s="210" t="s">
        <v>19</v>
      </c>
      <c r="L120" s="48"/>
      <c r="M120" s="215" t="s">
        <v>19</v>
      </c>
      <c r="N120" s="216" t="s">
        <v>44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19" t="s">
        <v>141</v>
      </c>
      <c r="AT120" s="219" t="s">
        <v>136</v>
      </c>
      <c r="AU120" s="219" t="s">
        <v>142</v>
      </c>
      <c r="AY120" s="21" t="s">
        <v>130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1" t="s">
        <v>135</v>
      </c>
      <c r="BK120" s="220">
        <f>ROUND(I120*H120,2)</f>
        <v>0</v>
      </c>
      <c r="BL120" s="21" t="s">
        <v>141</v>
      </c>
      <c r="BM120" s="219" t="s">
        <v>171</v>
      </c>
    </row>
    <row r="121" s="2" customFormat="1" ht="24.15" customHeight="1">
      <c r="A121" s="42"/>
      <c r="B121" s="43"/>
      <c r="C121" s="208" t="s">
        <v>172</v>
      </c>
      <c r="D121" s="208" t="s">
        <v>136</v>
      </c>
      <c r="E121" s="209" t="s">
        <v>173</v>
      </c>
      <c r="F121" s="210" t="s">
        <v>174</v>
      </c>
      <c r="G121" s="211" t="s">
        <v>139</v>
      </c>
      <c r="H121" s="212">
        <v>25.638999999999999</v>
      </c>
      <c r="I121" s="213"/>
      <c r="J121" s="214">
        <f>ROUND(I121*H121,2)</f>
        <v>0</v>
      </c>
      <c r="K121" s="210" t="s">
        <v>140</v>
      </c>
      <c r="L121" s="48"/>
      <c r="M121" s="215" t="s">
        <v>19</v>
      </c>
      <c r="N121" s="216" t="s">
        <v>44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141</v>
      </c>
      <c r="AT121" s="219" t="s">
        <v>136</v>
      </c>
      <c r="AU121" s="219" t="s">
        <v>142</v>
      </c>
      <c r="AY121" s="21" t="s">
        <v>130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1" t="s">
        <v>135</v>
      </c>
      <c r="BK121" s="220">
        <f>ROUND(I121*H121,2)</f>
        <v>0</v>
      </c>
      <c r="BL121" s="21" t="s">
        <v>141</v>
      </c>
      <c r="BM121" s="219" t="s">
        <v>175</v>
      </c>
    </row>
    <row r="122" s="2" customFormat="1">
      <c r="A122" s="42"/>
      <c r="B122" s="43"/>
      <c r="C122" s="44"/>
      <c r="D122" s="221" t="s">
        <v>144</v>
      </c>
      <c r="E122" s="44"/>
      <c r="F122" s="222" t="s">
        <v>176</v>
      </c>
      <c r="G122" s="44"/>
      <c r="H122" s="44"/>
      <c r="I122" s="223"/>
      <c r="J122" s="44"/>
      <c r="K122" s="44"/>
      <c r="L122" s="48"/>
      <c r="M122" s="224"/>
      <c r="N122" s="22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1" t="s">
        <v>144</v>
      </c>
      <c r="AU122" s="21" t="s">
        <v>142</v>
      </c>
    </row>
    <row r="123" s="13" customFormat="1">
      <c r="A123" s="13"/>
      <c r="B123" s="226"/>
      <c r="C123" s="227"/>
      <c r="D123" s="228" t="s">
        <v>146</v>
      </c>
      <c r="E123" s="229" t="s">
        <v>19</v>
      </c>
      <c r="F123" s="230" t="s">
        <v>177</v>
      </c>
      <c r="G123" s="227"/>
      <c r="H123" s="231">
        <v>25.638999999999999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146</v>
      </c>
      <c r="AU123" s="237" t="s">
        <v>142</v>
      </c>
      <c r="AV123" s="13" t="s">
        <v>135</v>
      </c>
      <c r="AW123" s="13" t="s">
        <v>33</v>
      </c>
      <c r="AX123" s="13" t="s">
        <v>72</v>
      </c>
      <c r="AY123" s="237" t="s">
        <v>130</v>
      </c>
    </row>
    <row r="124" s="14" customFormat="1">
      <c r="A124" s="14"/>
      <c r="B124" s="238"/>
      <c r="C124" s="239"/>
      <c r="D124" s="228" t="s">
        <v>146</v>
      </c>
      <c r="E124" s="240" t="s">
        <v>19</v>
      </c>
      <c r="F124" s="241" t="s">
        <v>148</v>
      </c>
      <c r="G124" s="239"/>
      <c r="H124" s="242">
        <v>25.638999999999999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146</v>
      </c>
      <c r="AU124" s="248" t="s">
        <v>142</v>
      </c>
      <c r="AV124" s="14" t="s">
        <v>142</v>
      </c>
      <c r="AW124" s="14" t="s">
        <v>33</v>
      </c>
      <c r="AX124" s="14" t="s">
        <v>80</v>
      </c>
      <c r="AY124" s="248" t="s">
        <v>130</v>
      </c>
    </row>
    <row r="125" s="12" customFormat="1" ht="20.88" customHeight="1">
      <c r="A125" s="12"/>
      <c r="B125" s="192"/>
      <c r="C125" s="193"/>
      <c r="D125" s="194" t="s">
        <v>71</v>
      </c>
      <c r="E125" s="206" t="s">
        <v>178</v>
      </c>
      <c r="F125" s="206" t="s">
        <v>179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SUM(P126:P136)</f>
        <v>0</v>
      </c>
      <c r="Q125" s="200"/>
      <c r="R125" s="201">
        <f>SUM(R126:R136)</f>
        <v>0.78427032000000008</v>
      </c>
      <c r="S125" s="200"/>
      <c r="T125" s="202">
        <f>SUM(T126:T136)</f>
        <v>0.76021399999999995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3" t="s">
        <v>80</v>
      </c>
      <c r="AT125" s="204" t="s">
        <v>71</v>
      </c>
      <c r="AU125" s="204" t="s">
        <v>135</v>
      </c>
      <c r="AY125" s="203" t="s">
        <v>130</v>
      </c>
      <c r="BK125" s="205">
        <f>SUM(BK126:BK136)</f>
        <v>0</v>
      </c>
    </row>
    <row r="126" s="2" customFormat="1" ht="24.15" customHeight="1">
      <c r="A126" s="42"/>
      <c r="B126" s="43"/>
      <c r="C126" s="208" t="s">
        <v>131</v>
      </c>
      <c r="D126" s="208" t="s">
        <v>136</v>
      </c>
      <c r="E126" s="209" t="s">
        <v>180</v>
      </c>
      <c r="F126" s="210" t="s">
        <v>181</v>
      </c>
      <c r="G126" s="211" t="s">
        <v>139</v>
      </c>
      <c r="H126" s="212">
        <v>29.779</v>
      </c>
      <c r="I126" s="213"/>
      <c r="J126" s="214">
        <f>ROUND(I126*H126,2)</f>
        <v>0</v>
      </c>
      <c r="K126" s="210" t="s">
        <v>140</v>
      </c>
      <c r="L126" s="48"/>
      <c r="M126" s="215" t="s">
        <v>19</v>
      </c>
      <c r="N126" s="216" t="s">
        <v>44</v>
      </c>
      <c r="O126" s="88"/>
      <c r="P126" s="217">
        <f>O126*H126</f>
        <v>0</v>
      </c>
      <c r="Q126" s="217">
        <v>4.0000000000000003E-05</v>
      </c>
      <c r="R126" s="217">
        <f>Q126*H126</f>
        <v>0.0011911600000000001</v>
      </c>
      <c r="S126" s="217">
        <v>0</v>
      </c>
      <c r="T126" s="21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19" t="s">
        <v>141</v>
      </c>
      <c r="AT126" s="219" t="s">
        <v>136</v>
      </c>
      <c r="AU126" s="219" t="s">
        <v>142</v>
      </c>
      <c r="AY126" s="21" t="s">
        <v>130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1" t="s">
        <v>135</v>
      </c>
      <c r="BK126" s="220">
        <f>ROUND(I126*H126,2)</f>
        <v>0</v>
      </c>
      <c r="BL126" s="21" t="s">
        <v>141</v>
      </c>
      <c r="BM126" s="219" t="s">
        <v>182</v>
      </c>
    </row>
    <row r="127" s="2" customFormat="1">
      <c r="A127" s="42"/>
      <c r="B127" s="43"/>
      <c r="C127" s="44"/>
      <c r="D127" s="221" t="s">
        <v>144</v>
      </c>
      <c r="E127" s="44"/>
      <c r="F127" s="222" t="s">
        <v>183</v>
      </c>
      <c r="G127" s="44"/>
      <c r="H127" s="44"/>
      <c r="I127" s="223"/>
      <c r="J127" s="44"/>
      <c r="K127" s="44"/>
      <c r="L127" s="48"/>
      <c r="M127" s="224"/>
      <c r="N127" s="225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1" t="s">
        <v>144</v>
      </c>
      <c r="AU127" s="21" t="s">
        <v>142</v>
      </c>
    </row>
    <row r="128" s="13" customFormat="1">
      <c r="A128" s="13"/>
      <c r="B128" s="226"/>
      <c r="C128" s="227"/>
      <c r="D128" s="228" t="s">
        <v>146</v>
      </c>
      <c r="E128" s="229" t="s">
        <v>19</v>
      </c>
      <c r="F128" s="230" t="s">
        <v>163</v>
      </c>
      <c r="G128" s="227"/>
      <c r="H128" s="231">
        <v>24.829000000000001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146</v>
      </c>
      <c r="AU128" s="237" t="s">
        <v>142</v>
      </c>
      <c r="AV128" s="13" t="s">
        <v>135</v>
      </c>
      <c r="AW128" s="13" t="s">
        <v>33</v>
      </c>
      <c r="AX128" s="13" t="s">
        <v>72</v>
      </c>
      <c r="AY128" s="237" t="s">
        <v>130</v>
      </c>
    </row>
    <row r="129" s="13" customFormat="1">
      <c r="A129" s="13"/>
      <c r="B129" s="226"/>
      <c r="C129" s="227"/>
      <c r="D129" s="228" t="s">
        <v>146</v>
      </c>
      <c r="E129" s="229" t="s">
        <v>19</v>
      </c>
      <c r="F129" s="230" t="s">
        <v>184</v>
      </c>
      <c r="G129" s="227"/>
      <c r="H129" s="231">
        <v>4.9500000000000002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146</v>
      </c>
      <c r="AU129" s="237" t="s">
        <v>142</v>
      </c>
      <c r="AV129" s="13" t="s">
        <v>135</v>
      </c>
      <c r="AW129" s="13" t="s">
        <v>33</v>
      </c>
      <c r="AX129" s="13" t="s">
        <v>72</v>
      </c>
      <c r="AY129" s="237" t="s">
        <v>130</v>
      </c>
    </row>
    <row r="130" s="14" customFormat="1">
      <c r="A130" s="14"/>
      <c r="B130" s="238"/>
      <c r="C130" s="239"/>
      <c r="D130" s="228" t="s">
        <v>146</v>
      </c>
      <c r="E130" s="240" t="s">
        <v>19</v>
      </c>
      <c r="F130" s="241" t="s">
        <v>148</v>
      </c>
      <c r="G130" s="239"/>
      <c r="H130" s="242">
        <v>29.779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146</v>
      </c>
      <c r="AU130" s="248" t="s">
        <v>142</v>
      </c>
      <c r="AV130" s="14" t="s">
        <v>142</v>
      </c>
      <c r="AW130" s="14" t="s">
        <v>33</v>
      </c>
      <c r="AX130" s="14" t="s">
        <v>80</v>
      </c>
      <c r="AY130" s="248" t="s">
        <v>130</v>
      </c>
    </row>
    <row r="131" s="2" customFormat="1" ht="24.15" customHeight="1">
      <c r="A131" s="42"/>
      <c r="B131" s="43"/>
      <c r="C131" s="208" t="s">
        <v>185</v>
      </c>
      <c r="D131" s="208" t="s">
        <v>136</v>
      </c>
      <c r="E131" s="209" t="s">
        <v>186</v>
      </c>
      <c r="F131" s="210" t="s">
        <v>187</v>
      </c>
      <c r="G131" s="211" t="s">
        <v>139</v>
      </c>
      <c r="H131" s="212">
        <v>29.239000000000001</v>
      </c>
      <c r="I131" s="213"/>
      <c r="J131" s="214">
        <f>ROUND(I131*H131,2)</f>
        <v>0</v>
      </c>
      <c r="K131" s="210" t="s">
        <v>188</v>
      </c>
      <c r="L131" s="48"/>
      <c r="M131" s="215" t="s">
        <v>19</v>
      </c>
      <c r="N131" s="216" t="s">
        <v>44</v>
      </c>
      <c r="O131" s="88"/>
      <c r="P131" s="217">
        <f>O131*H131</f>
        <v>0</v>
      </c>
      <c r="Q131" s="217">
        <v>0.026440000000000002</v>
      </c>
      <c r="R131" s="217">
        <f>Q131*H131</f>
        <v>0.7730791600000001</v>
      </c>
      <c r="S131" s="217">
        <v>0.025999999999999999</v>
      </c>
      <c r="T131" s="218">
        <f>S131*H131</f>
        <v>0.76021399999999995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19" t="s">
        <v>141</v>
      </c>
      <c r="AT131" s="219" t="s">
        <v>136</v>
      </c>
      <c r="AU131" s="219" t="s">
        <v>142</v>
      </c>
      <c r="AY131" s="21" t="s">
        <v>130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1" t="s">
        <v>135</v>
      </c>
      <c r="BK131" s="220">
        <f>ROUND(I131*H131,2)</f>
        <v>0</v>
      </c>
      <c r="BL131" s="21" t="s">
        <v>141</v>
      </c>
      <c r="BM131" s="219" t="s">
        <v>189</v>
      </c>
    </row>
    <row r="132" s="2" customFormat="1">
      <c r="A132" s="42"/>
      <c r="B132" s="43"/>
      <c r="C132" s="44"/>
      <c r="D132" s="221" t="s">
        <v>144</v>
      </c>
      <c r="E132" s="44"/>
      <c r="F132" s="222" t="s">
        <v>190</v>
      </c>
      <c r="G132" s="44"/>
      <c r="H132" s="44"/>
      <c r="I132" s="223"/>
      <c r="J132" s="44"/>
      <c r="K132" s="44"/>
      <c r="L132" s="48"/>
      <c r="M132" s="224"/>
      <c r="N132" s="225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1" t="s">
        <v>144</v>
      </c>
      <c r="AU132" s="21" t="s">
        <v>142</v>
      </c>
    </row>
    <row r="133" s="13" customFormat="1">
      <c r="A133" s="13"/>
      <c r="B133" s="226"/>
      <c r="C133" s="227"/>
      <c r="D133" s="228" t="s">
        <v>146</v>
      </c>
      <c r="E133" s="229" t="s">
        <v>19</v>
      </c>
      <c r="F133" s="230" t="s">
        <v>177</v>
      </c>
      <c r="G133" s="227"/>
      <c r="H133" s="231">
        <v>25.638999999999999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146</v>
      </c>
      <c r="AU133" s="237" t="s">
        <v>142</v>
      </c>
      <c r="AV133" s="13" t="s">
        <v>135</v>
      </c>
      <c r="AW133" s="13" t="s">
        <v>33</v>
      </c>
      <c r="AX133" s="13" t="s">
        <v>72</v>
      </c>
      <c r="AY133" s="237" t="s">
        <v>130</v>
      </c>
    </row>
    <row r="134" s="13" customFormat="1">
      <c r="A134" s="13"/>
      <c r="B134" s="226"/>
      <c r="C134" s="227"/>
      <c r="D134" s="228" t="s">
        <v>146</v>
      </c>
      <c r="E134" s="229" t="s">
        <v>19</v>
      </c>
      <c r="F134" s="230" t="s">
        <v>191</v>
      </c>
      <c r="G134" s="227"/>
      <c r="H134" s="231">
        <v>3.6000000000000001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146</v>
      </c>
      <c r="AU134" s="237" t="s">
        <v>142</v>
      </c>
      <c r="AV134" s="13" t="s">
        <v>135</v>
      </c>
      <c r="AW134" s="13" t="s">
        <v>33</v>
      </c>
      <c r="AX134" s="13" t="s">
        <v>72</v>
      </c>
      <c r="AY134" s="237" t="s">
        <v>130</v>
      </c>
    </row>
    <row r="135" s="14" customFormat="1">
      <c r="A135" s="14"/>
      <c r="B135" s="238"/>
      <c r="C135" s="239"/>
      <c r="D135" s="228" t="s">
        <v>146</v>
      </c>
      <c r="E135" s="240" t="s">
        <v>19</v>
      </c>
      <c r="F135" s="241" t="s">
        <v>148</v>
      </c>
      <c r="G135" s="239"/>
      <c r="H135" s="242">
        <v>29.239000000000001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8" t="s">
        <v>146</v>
      </c>
      <c r="AU135" s="248" t="s">
        <v>142</v>
      </c>
      <c r="AV135" s="14" t="s">
        <v>142</v>
      </c>
      <c r="AW135" s="14" t="s">
        <v>33</v>
      </c>
      <c r="AX135" s="14" t="s">
        <v>80</v>
      </c>
      <c r="AY135" s="248" t="s">
        <v>130</v>
      </c>
    </row>
    <row r="136" s="2" customFormat="1" ht="21.75" customHeight="1">
      <c r="A136" s="42"/>
      <c r="B136" s="43"/>
      <c r="C136" s="208" t="s">
        <v>192</v>
      </c>
      <c r="D136" s="208" t="s">
        <v>136</v>
      </c>
      <c r="E136" s="209" t="s">
        <v>193</v>
      </c>
      <c r="F136" s="210" t="s">
        <v>194</v>
      </c>
      <c r="G136" s="211" t="s">
        <v>195</v>
      </c>
      <c r="H136" s="212">
        <v>2</v>
      </c>
      <c r="I136" s="213"/>
      <c r="J136" s="214">
        <f>ROUND(I136*H136,2)</f>
        <v>0</v>
      </c>
      <c r="K136" s="210" t="s">
        <v>19</v>
      </c>
      <c r="L136" s="48"/>
      <c r="M136" s="215" t="s">
        <v>19</v>
      </c>
      <c r="N136" s="216" t="s">
        <v>44</v>
      </c>
      <c r="O136" s="88"/>
      <c r="P136" s="217">
        <f>O136*H136</f>
        <v>0</v>
      </c>
      <c r="Q136" s="217">
        <v>0.0050000000000000001</v>
      </c>
      <c r="R136" s="217">
        <f>Q136*H136</f>
        <v>0.01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141</v>
      </c>
      <c r="AT136" s="219" t="s">
        <v>136</v>
      </c>
      <c r="AU136" s="219" t="s">
        <v>142</v>
      </c>
      <c r="AY136" s="21" t="s">
        <v>130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1" t="s">
        <v>135</v>
      </c>
      <c r="BK136" s="220">
        <f>ROUND(I136*H136,2)</f>
        <v>0</v>
      </c>
      <c r="BL136" s="21" t="s">
        <v>141</v>
      </c>
      <c r="BM136" s="219" t="s">
        <v>196</v>
      </c>
    </row>
    <row r="137" s="12" customFormat="1" ht="20.88" customHeight="1">
      <c r="A137" s="12"/>
      <c r="B137" s="192"/>
      <c r="C137" s="193"/>
      <c r="D137" s="194" t="s">
        <v>71</v>
      </c>
      <c r="E137" s="206" t="s">
        <v>197</v>
      </c>
      <c r="F137" s="206" t="s">
        <v>198</v>
      </c>
      <c r="G137" s="193"/>
      <c r="H137" s="193"/>
      <c r="I137" s="196"/>
      <c r="J137" s="207">
        <f>BK137</f>
        <v>0</v>
      </c>
      <c r="K137" s="193"/>
      <c r="L137" s="198"/>
      <c r="M137" s="199"/>
      <c r="N137" s="200"/>
      <c r="O137" s="200"/>
      <c r="P137" s="201">
        <f>SUM(P138:P192)</f>
        <v>0</v>
      </c>
      <c r="Q137" s="200"/>
      <c r="R137" s="201">
        <f>SUM(R138:R192)</f>
        <v>0</v>
      </c>
      <c r="S137" s="200"/>
      <c r="T137" s="202">
        <f>SUM(T138:T192)</f>
        <v>2.9066131999999998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3" t="s">
        <v>80</v>
      </c>
      <c r="AT137" s="204" t="s">
        <v>71</v>
      </c>
      <c r="AU137" s="204" t="s">
        <v>135</v>
      </c>
      <c r="AY137" s="203" t="s">
        <v>130</v>
      </c>
      <c r="BK137" s="205">
        <f>SUM(BK138:BK192)</f>
        <v>0</v>
      </c>
    </row>
    <row r="138" s="2" customFormat="1" ht="16.5" customHeight="1">
      <c r="A138" s="42"/>
      <c r="B138" s="43"/>
      <c r="C138" s="208" t="s">
        <v>164</v>
      </c>
      <c r="D138" s="208" t="s">
        <v>136</v>
      </c>
      <c r="E138" s="209" t="s">
        <v>199</v>
      </c>
      <c r="F138" s="210" t="s">
        <v>200</v>
      </c>
      <c r="G138" s="211" t="s">
        <v>139</v>
      </c>
      <c r="H138" s="212">
        <v>24.829000000000001</v>
      </c>
      <c r="I138" s="213"/>
      <c r="J138" s="214">
        <f>ROUND(I138*H138,2)</f>
        <v>0</v>
      </c>
      <c r="K138" s="210" t="s">
        <v>140</v>
      </c>
      <c r="L138" s="48"/>
      <c r="M138" s="215" t="s">
        <v>19</v>
      </c>
      <c r="N138" s="216" t="s">
        <v>44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0.035299999999999998</v>
      </c>
      <c r="T138" s="218">
        <f>S138*H138</f>
        <v>0.87646369999999996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19" t="s">
        <v>141</v>
      </c>
      <c r="AT138" s="219" t="s">
        <v>136</v>
      </c>
      <c r="AU138" s="219" t="s">
        <v>142</v>
      </c>
      <c r="AY138" s="21" t="s">
        <v>130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1" t="s">
        <v>135</v>
      </c>
      <c r="BK138" s="220">
        <f>ROUND(I138*H138,2)</f>
        <v>0</v>
      </c>
      <c r="BL138" s="21" t="s">
        <v>141</v>
      </c>
      <c r="BM138" s="219" t="s">
        <v>201</v>
      </c>
    </row>
    <row r="139" s="2" customFormat="1">
      <c r="A139" s="42"/>
      <c r="B139" s="43"/>
      <c r="C139" s="44"/>
      <c r="D139" s="221" t="s">
        <v>144</v>
      </c>
      <c r="E139" s="44"/>
      <c r="F139" s="222" t="s">
        <v>202</v>
      </c>
      <c r="G139" s="44"/>
      <c r="H139" s="44"/>
      <c r="I139" s="223"/>
      <c r="J139" s="44"/>
      <c r="K139" s="44"/>
      <c r="L139" s="48"/>
      <c r="M139" s="224"/>
      <c r="N139" s="225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1" t="s">
        <v>144</v>
      </c>
      <c r="AU139" s="21" t="s">
        <v>142</v>
      </c>
    </row>
    <row r="140" s="13" customFormat="1">
      <c r="A140" s="13"/>
      <c r="B140" s="226"/>
      <c r="C140" s="227"/>
      <c r="D140" s="228" t="s">
        <v>146</v>
      </c>
      <c r="E140" s="229" t="s">
        <v>19</v>
      </c>
      <c r="F140" s="230" t="s">
        <v>163</v>
      </c>
      <c r="G140" s="227"/>
      <c r="H140" s="231">
        <v>24.829000000000001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146</v>
      </c>
      <c r="AU140" s="237" t="s">
        <v>142</v>
      </c>
      <c r="AV140" s="13" t="s">
        <v>135</v>
      </c>
      <c r="AW140" s="13" t="s">
        <v>33</v>
      </c>
      <c r="AX140" s="13" t="s">
        <v>72</v>
      </c>
      <c r="AY140" s="237" t="s">
        <v>130</v>
      </c>
    </row>
    <row r="141" s="14" customFormat="1">
      <c r="A141" s="14"/>
      <c r="B141" s="238"/>
      <c r="C141" s="239"/>
      <c r="D141" s="228" t="s">
        <v>146</v>
      </c>
      <c r="E141" s="240" t="s">
        <v>19</v>
      </c>
      <c r="F141" s="241" t="s">
        <v>148</v>
      </c>
      <c r="G141" s="239"/>
      <c r="H141" s="242">
        <v>24.829000000000001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146</v>
      </c>
      <c r="AU141" s="248" t="s">
        <v>142</v>
      </c>
      <c r="AV141" s="14" t="s">
        <v>142</v>
      </c>
      <c r="AW141" s="14" t="s">
        <v>33</v>
      </c>
      <c r="AX141" s="14" t="s">
        <v>80</v>
      </c>
      <c r="AY141" s="248" t="s">
        <v>130</v>
      </c>
    </row>
    <row r="142" s="2" customFormat="1" ht="16.5" customHeight="1">
      <c r="A142" s="42"/>
      <c r="B142" s="43"/>
      <c r="C142" s="208" t="s">
        <v>203</v>
      </c>
      <c r="D142" s="208" t="s">
        <v>136</v>
      </c>
      <c r="E142" s="209" t="s">
        <v>204</v>
      </c>
      <c r="F142" s="210" t="s">
        <v>205</v>
      </c>
      <c r="G142" s="211" t="s">
        <v>151</v>
      </c>
      <c r="H142" s="212">
        <v>10.800000000000001</v>
      </c>
      <c r="I142" s="213"/>
      <c r="J142" s="214">
        <f>ROUND(I142*H142,2)</f>
        <v>0</v>
      </c>
      <c r="K142" s="210" t="s">
        <v>140</v>
      </c>
      <c r="L142" s="48"/>
      <c r="M142" s="215" t="s">
        <v>19</v>
      </c>
      <c r="N142" s="216" t="s">
        <v>44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0.0032499999999999999</v>
      </c>
      <c r="T142" s="218">
        <f>S142*H142</f>
        <v>0.035099999999999999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19" t="s">
        <v>141</v>
      </c>
      <c r="AT142" s="219" t="s">
        <v>136</v>
      </c>
      <c r="AU142" s="219" t="s">
        <v>142</v>
      </c>
      <c r="AY142" s="21" t="s">
        <v>130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1" t="s">
        <v>135</v>
      </c>
      <c r="BK142" s="220">
        <f>ROUND(I142*H142,2)</f>
        <v>0</v>
      </c>
      <c r="BL142" s="21" t="s">
        <v>141</v>
      </c>
      <c r="BM142" s="219" t="s">
        <v>206</v>
      </c>
    </row>
    <row r="143" s="2" customFormat="1">
      <c r="A143" s="42"/>
      <c r="B143" s="43"/>
      <c r="C143" s="44"/>
      <c r="D143" s="221" t="s">
        <v>144</v>
      </c>
      <c r="E143" s="44"/>
      <c r="F143" s="222" t="s">
        <v>207</v>
      </c>
      <c r="G143" s="44"/>
      <c r="H143" s="44"/>
      <c r="I143" s="223"/>
      <c r="J143" s="44"/>
      <c r="K143" s="44"/>
      <c r="L143" s="48"/>
      <c r="M143" s="224"/>
      <c r="N143" s="225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1" t="s">
        <v>144</v>
      </c>
      <c r="AU143" s="21" t="s">
        <v>142</v>
      </c>
    </row>
    <row r="144" s="13" customFormat="1">
      <c r="A144" s="13"/>
      <c r="B144" s="226"/>
      <c r="C144" s="227"/>
      <c r="D144" s="228" t="s">
        <v>146</v>
      </c>
      <c r="E144" s="229" t="s">
        <v>19</v>
      </c>
      <c r="F144" s="230" t="s">
        <v>208</v>
      </c>
      <c r="G144" s="227"/>
      <c r="H144" s="231">
        <v>10.800000000000001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146</v>
      </c>
      <c r="AU144" s="237" t="s">
        <v>142</v>
      </c>
      <c r="AV144" s="13" t="s">
        <v>135</v>
      </c>
      <c r="AW144" s="13" t="s">
        <v>33</v>
      </c>
      <c r="AX144" s="13" t="s">
        <v>72</v>
      </c>
      <c r="AY144" s="237" t="s">
        <v>130</v>
      </c>
    </row>
    <row r="145" s="14" customFormat="1">
      <c r="A145" s="14"/>
      <c r="B145" s="238"/>
      <c r="C145" s="239"/>
      <c r="D145" s="228" t="s">
        <v>146</v>
      </c>
      <c r="E145" s="240" t="s">
        <v>19</v>
      </c>
      <c r="F145" s="241" t="s">
        <v>148</v>
      </c>
      <c r="G145" s="239"/>
      <c r="H145" s="242">
        <v>10.800000000000001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146</v>
      </c>
      <c r="AU145" s="248" t="s">
        <v>142</v>
      </c>
      <c r="AV145" s="14" t="s">
        <v>142</v>
      </c>
      <c r="AW145" s="14" t="s">
        <v>33</v>
      </c>
      <c r="AX145" s="14" t="s">
        <v>80</v>
      </c>
      <c r="AY145" s="248" t="s">
        <v>130</v>
      </c>
    </row>
    <row r="146" s="2" customFormat="1" ht="16.5" customHeight="1">
      <c r="A146" s="42"/>
      <c r="B146" s="43"/>
      <c r="C146" s="208" t="s">
        <v>209</v>
      </c>
      <c r="D146" s="208" t="s">
        <v>136</v>
      </c>
      <c r="E146" s="209" t="s">
        <v>210</v>
      </c>
      <c r="F146" s="210" t="s">
        <v>211</v>
      </c>
      <c r="G146" s="211" t="s">
        <v>151</v>
      </c>
      <c r="H146" s="212">
        <v>1.8</v>
      </c>
      <c r="I146" s="213"/>
      <c r="J146" s="214">
        <f>ROUND(I146*H146,2)</f>
        <v>0</v>
      </c>
      <c r="K146" s="210" t="s">
        <v>19</v>
      </c>
      <c r="L146" s="48"/>
      <c r="M146" s="215" t="s">
        <v>19</v>
      </c>
      <c r="N146" s="216" t="s">
        <v>44</v>
      </c>
      <c r="O146" s="8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19" t="s">
        <v>141</v>
      </c>
      <c r="AT146" s="219" t="s">
        <v>136</v>
      </c>
      <c r="AU146" s="219" t="s">
        <v>142</v>
      </c>
      <c r="AY146" s="21" t="s">
        <v>130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1" t="s">
        <v>135</v>
      </c>
      <c r="BK146" s="220">
        <f>ROUND(I146*H146,2)</f>
        <v>0</v>
      </c>
      <c r="BL146" s="21" t="s">
        <v>141</v>
      </c>
      <c r="BM146" s="219" t="s">
        <v>212</v>
      </c>
    </row>
    <row r="147" s="13" customFormat="1">
      <c r="A147" s="13"/>
      <c r="B147" s="226"/>
      <c r="C147" s="227"/>
      <c r="D147" s="228" t="s">
        <v>146</v>
      </c>
      <c r="E147" s="229" t="s">
        <v>19</v>
      </c>
      <c r="F147" s="230" t="s">
        <v>213</v>
      </c>
      <c r="G147" s="227"/>
      <c r="H147" s="231">
        <v>1.8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146</v>
      </c>
      <c r="AU147" s="237" t="s">
        <v>142</v>
      </c>
      <c r="AV147" s="13" t="s">
        <v>135</v>
      </c>
      <c r="AW147" s="13" t="s">
        <v>33</v>
      </c>
      <c r="AX147" s="13" t="s">
        <v>72</v>
      </c>
      <c r="AY147" s="237" t="s">
        <v>130</v>
      </c>
    </row>
    <row r="148" s="14" customFormat="1">
      <c r="A148" s="14"/>
      <c r="B148" s="238"/>
      <c r="C148" s="239"/>
      <c r="D148" s="228" t="s">
        <v>146</v>
      </c>
      <c r="E148" s="240" t="s">
        <v>19</v>
      </c>
      <c r="F148" s="241" t="s">
        <v>148</v>
      </c>
      <c r="G148" s="239"/>
      <c r="H148" s="242">
        <v>1.8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146</v>
      </c>
      <c r="AU148" s="248" t="s">
        <v>142</v>
      </c>
      <c r="AV148" s="14" t="s">
        <v>142</v>
      </c>
      <c r="AW148" s="14" t="s">
        <v>33</v>
      </c>
      <c r="AX148" s="14" t="s">
        <v>80</v>
      </c>
      <c r="AY148" s="248" t="s">
        <v>130</v>
      </c>
    </row>
    <row r="149" s="2" customFormat="1" ht="16.5" customHeight="1">
      <c r="A149" s="42"/>
      <c r="B149" s="43"/>
      <c r="C149" s="208" t="s">
        <v>8</v>
      </c>
      <c r="D149" s="208" t="s">
        <v>136</v>
      </c>
      <c r="E149" s="209" t="s">
        <v>214</v>
      </c>
      <c r="F149" s="210" t="s">
        <v>215</v>
      </c>
      <c r="G149" s="211" t="s">
        <v>139</v>
      </c>
      <c r="H149" s="212">
        <v>24.829000000000001</v>
      </c>
      <c r="I149" s="213"/>
      <c r="J149" s="214">
        <f>ROUND(I149*H149,2)</f>
        <v>0</v>
      </c>
      <c r="K149" s="210" t="s">
        <v>140</v>
      </c>
      <c r="L149" s="48"/>
      <c r="M149" s="215" t="s">
        <v>19</v>
      </c>
      <c r="N149" s="216" t="s">
        <v>44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141</v>
      </c>
      <c r="AT149" s="219" t="s">
        <v>136</v>
      </c>
      <c r="AU149" s="219" t="s">
        <v>142</v>
      </c>
      <c r="AY149" s="21" t="s">
        <v>130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1" t="s">
        <v>135</v>
      </c>
      <c r="BK149" s="220">
        <f>ROUND(I149*H149,2)</f>
        <v>0</v>
      </c>
      <c r="BL149" s="21" t="s">
        <v>141</v>
      </c>
      <c r="BM149" s="219" t="s">
        <v>216</v>
      </c>
    </row>
    <row r="150" s="2" customFormat="1">
      <c r="A150" s="42"/>
      <c r="B150" s="43"/>
      <c r="C150" s="44"/>
      <c r="D150" s="221" t="s">
        <v>144</v>
      </c>
      <c r="E150" s="44"/>
      <c r="F150" s="222" t="s">
        <v>217</v>
      </c>
      <c r="G150" s="44"/>
      <c r="H150" s="44"/>
      <c r="I150" s="223"/>
      <c r="J150" s="44"/>
      <c r="K150" s="44"/>
      <c r="L150" s="48"/>
      <c r="M150" s="224"/>
      <c r="N150" s="225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1" t="s">
        <v>144</v>
      </c>
      <c r="AU150" s="21" t="s">
        <v>142</v>
      </c>
    </row>
    <row r="151" s="13" customFormat="1">
      <c r="A151" s="13"/>
      <c r="B151" s="226"/>
      <c r="C151" s="227"/>
      <c r="D151" s="228" t="s">
        <v>146</v>
      </c>
      <c r="E151" s="229" t="s">
        <v>19</v>
      </c>
      <c r="F151" s="230" t="s">
        <v>163</v>
      </c>
      <c r="G151" s="227"/>
      <c r="H151" s="231">
        <v>24.829000000000001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146</v>
      </c>
      <c r="AU151" s="237" t="s">
        <v>142</v>
      </c>
      <c r="AV151" s="13" t="s">
        <v>135</v>
      </c>
      <c r="AW151" s="13" t="s">
        <v>33</v>
      </c>
      <c r="AX151" s="13" t="s">
        <v>72</v>
      </c>
      <c r="AY151" s="237" t="s">
        <v>130</v>
      </c>
    </row>
    <row r="152" s="14" customFormat="1">
      <c r="A152" s="14"/>
      <c r="B152" s="238"/>
      <c r="C152" s="239"/>
      <c r="D152" s="228" t="s">
        <v>146</v>
      </c>
      <c r="E152" s="240" t="s">
        <v>19</v>
      </c>
      <c r="F152" s="241" t="s">
        <v>148</v>
      </c>
      <c r="G152" s="239"/>
      <c r="H152" s="242">
        <v>24.829000000000001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146</v>
      </c>
      <c r="AU152" s="248" t="s">
        <v>142</v>
      </c>
      <c r="AV152" s="14" t="s">
        <v>142</v>
      </c>
      <c r="AW152" s="14" t="s">
        <v>33</v>
      </c>
      <c r="AX152" s="14" t="s">
        <v>80</v>
      </c>
      <c r="AY152" s="248" t="s">
        <v>130</v>
      </c>
    </row>
    <row r="153" s="2" customFormat="1" ht="16.5" customHeight="1">
      <c r="A153" s="42"/>
      <c r="B153" s="43"/>
      <c r="C153" s="208" t="s">
        <v>218</v>
      </c>
      <c r="D153" s="208" t="s">
        <v>136</v>
      </c>
      <c r="E153" s="209" t="s">
        <v>219</v>
      </c>
      <c r="F153" s="210" t="s">
        <v>220</v>
      </c>
      <c r="G153" s="211" t="s">
        <v>139</v>
      </c>
      <c r="H153" s="212">
        <v>49.658000000000001</v>
      </c>
      <c r="I153" s="213"/>
      <c r="J153" s="214">
        <f>ROUND(I153*H153,2)</f>
        <v>0</v>
      </c>
      <c r="K153" s="210" t="s">
        <v>140</v>
      </c>
      <c r="L153" s="48"/>
      <c r="M153" s="215" t="s">
        <v>19</v>
      </c>
      <c r="N153" s="216" t="s">
        <v>44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19" t="s">
        <v>141</v>
      </c>
      <c r="AT153" s="219" t="s">
        <v>136</v>
      </c>
      <c r="AU153" s="219" t="s">
        <v>142</v>
      </c>
      <c r="AY153" s="21" t="s">
        <v>130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1" t="s">
        <v>135</v>
      </c>
      <c r="BK153" s="220">
        <f>ROUND(I153*H153,2)</f>
        <v>0</v>
      </c>
      <c r="BL153" s="21" t="s">
        <v>141</v>
      </c>
      <c r="BM153" s="219" t="s">
        <v>221</v>
      </c>
    </row>
    <row r="154" s="2" customFormat="1">
      <c r="A154" s="42"/>
      <c r="B154" s="43"/>
      <c r="C154" s="44"/>
      <c r="D154" s="221" t="s">
        <v>144</v>
      </c>
      <c r="E154" s="44"/>
      <c r="F154" s="222" t="s">
        <v>222</v>
      </c>
      <c r="G154" s="44"/>
      <c r="H154" s="44"/>
      <c r="I154" s="223"/>
      <c r="J154" s="44"/>
      <c r="K154" s="44"/>
      <c r="L154" s="48"/>
      <c r="M154" s="224"/>
      <c r="N154" s="225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1" t="s">
        <v>144</v>
      </c>
      <c r="AU154" s="21" t="s">
        <v>142</v>
      </c>
    </row>
    <row r="155" s="13" customFormat="1">
      <c r="A155" s="13"/>
      <c r="B155" s="226"/>
      <c r="C155" s="227"/>
      <c r="D155" s="228" t="s">
        <v>146</v>
      </c>
      <c r="E155" s="227"/>
      <c r="F155" s="230" t="s">
        <v>223</v>
      </c>
      <c r="G155" s="227"/>
      <c r="H155" s="231">
        <v>49.658000000000001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146</v>
      </c>
      <c r="AU155" s="237" t="s">
        <v>142</v>
      </c>
      <c r="AV155" s="13" t="s">
        <v>135</v>
      </c>
      <c r="AW155" s="13" t="s">
        <v>4</v>
      </c>
      <c r="AX155" s="13" t="s">
        <v>80</v>
      </c>
      <c r="AY155" s="237" t="s">
        <v>130</v>
      </c>
    </row>
    <row r="156" s="2" customFormat="1" ht="21.75" customHeight="1">
      <c r="A156" s="42"/>
      <c r="B156" s="43"/>
      <c r="C156" s="208" t="s">
        <v>224</v>
      </c>
      <c r="D156" s="208" t="s">
        <v>136</v>
      </c>
      <c r="E156" s="209" t="s">
        <v>225</v>
      </c>
      <c r="F156" s="210" t="s">
        <v>226</v>
      </c>
      <c r="G156" s="211" t="s">
        <v>139</v>
      </c>
      <c r="H156" s="212">
        <v>3.9199999999999999</v>
      </c>
      <c r="I156" s="213"/>
      <c r="J156" s="214">
        <f>ROUND(I156*H156,2)</f>
        <v>0</v>
      </c>
      <c r="K156" s="210" t="s">
        <v>140</v>
      </c>
      <c r="L156" s="48"/>
      <c r="M156" s="215" t="s">
        <v>19</v>
      </c>
      <c r="N156" s="216" t="s">
        <v>44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0.058999999999999997</v>
      </c>
      <c r="T156" s="218">
        <f>S156*H156</f>
        <v>0.23127999999999999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19" t="s">
        <v>141</v>
      </c>
      <c r="AT156" s="219" t="s">
        <v>136</v>
      </c>
      <c r="AU156" s="219" t="s">
        <v>142</v>
      </c>
      <c r="AY156" s="21" t="s">
        <v>130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1" t="s">
        <v>135</v>
      </c>
      <c r="BK156" s="220">
        <f>ROUND(I156*H156,2)</f>
        <v>0</v>
      </c>
      <c r="BL156" s="21" t="s">
        <v>141</v>
      </c>
      <c r="BM156" s="219" t="s">
        <v>227</v>
      </c>
    </row>
    <row r="157" s="2" customFormat="1">
      <c r="A157" s="42"/>
      <c r="B157" s="43"/>
      <c r="C157" s="44"/>
      <c r="D157" s="221" t="s">
        <v>144</v>
      </c>
      <c r="E157" s="44"/>
      <c r="F157" s="222" t="s">
        <v>228</v>
      </c>
      <c r="G157" s="44"/>
      <c r="H157" s="44"/>
      <c r="I157" s="223"/>
      <c r="J157" s="44"/>
      <c r="K157" s="44"/>
      <c r="L157" s="48"/>
      <c r="M157" s="224"/>
      <c r="N157" s="22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1" t="s">
        <v>144</v>
      </c>
      <c r="AU157" s="21" t="s">
        <v>142</v>
      </c>
    </row>
    <row r="158" s="13" customFormat="1">
      <c r="A158" s="13"/>
      <c r="B158" s="226"/>
      <c r="C158" s="227"/>
      <c r="D158" s="228" t="s">
        <v>146</v>
      </c>
      <c r="E158" s="229" t="s">
        <v>19</v>
      </c>
      <c r="F158" s="230" t="s">
        <v>229</v>
      </c>
      <c r="G158" s="227"/>
      <c r="H158" s="231">
        <v>3.9199999999999999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146</v>
      </c>
      <c r="AU158" s="237" t="s">
        <v>142</v>
      </c>
      <c r="AV158" s="13" t="s">
        <v>135</v>
      </c>
      <c r="AW158" s="13" t="s">
        <v>33</v>
      </c>
      <c r="AX158" s="13" t="s">
        <v>72</v>
      </c>
      <c r="AY158" s="237" t="s">
        <v>130</v>
      </c>
    </row>
    <row r="159" s="14" customFormat="1">
      <c r="A159" s="14"/>
      <c r="B159" s="238"/>
      <c r="C159" s="239"/>
      <c r="D159" s="228" t="s">
        <v>146</v>
      </c>
      <c r="E159" s="240" t="s">
        <v>19</v>
      </c>
      <c r="F159" s="241" t="s">
        <v>148</v>
      </c>
      <c r="G159" s="239"/>
      <c r="H159" s="242">
        <v>3.9199999999999999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146</v>
      </c>
      <c r="AU159" s="248" t="s">
        <v>142</v>
      </c>
      <c r="AV159" s="14" t="s">
        <v>142</v>
      </c>
      <c r="AW159" s="14" t="s">
        <v>33</v>
      </c>
      <c r="AX159" s="14" t="s">
        <v>80</v>
      </c>
      <c r="AY159" s="248" t="s">
        <v>130</v>
      </c>
    </row>
    <row r="160" s="2" customFormat="1" ht="21.75" customHeight="1">
      <c r="A160" s="42"/>
      <c r="B160" s="43"/>
      <c r="C160" s="208" t="s">
        <v>230</v>
      </c>
      <c r="D160" s="208" t="s">
        <v>136</v>
      </c>
      <c r="E160" s="209" t="s">
        <v>231</v>
      </c>
      <c r="F160" s="210" t="s">
        <v>232</v>
      </c>
      <c r="G160" s="211" t="s">
        <v>139</v>
      </c>
      <c r="H160" s="212">
        <v>22.449999999999999</v>
      </c>
      <c r="I160" s="213"/>
      <c r="J160" s="214">
        <f>ROUND(I160*H160,2)</f>
        <v>0</v>
      </c>
      <c r="K160" s="210" t="s">
        <v>140</v>
      </c>
      <c r="L160" s="48"/>
      <c r="M160" s="215" t="s">
        <v>19</v>
      </c>
      <c r="N160" s="216" t="s">
        <v>44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0.042999999999999997</v>
      </c>
      <c r="T160" s="218">
        <f>S160*H160</f>
        <v>0.96534999999999993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9" t="s">
        <v>141</v>
      </c>
      <c r="AT160" s="219" t="s">
        <v>136</v>
      </c>
      <c r="AU160" s="219" t="s">
        <v>142</v>
      </c>
      <c r="AY160" s="21" t="s">
        <v>130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1" t="s">
        <v>135</v>
      </c>
      <c r="BK160" s="220">
        <f>ROUND(I160*H160,2)</f>
        <v>0</v>
      </c>
      <c r="BL160" s="21" t="s">
        <v>141</v>
      </c>
      <c r="BM160" s="219" t="s">
        <v>233</v>
      </c>
    </row>
    <row r="161" s="2" customFormat="1">
      <c r="A161" s="42"/>
      <c r="B161" s="43"/>
      <c r="C161" s="44"/>
      <c r="D161" s="221" t="s">
        <v>144</v>
      </c>
      <c r="E161" s="44"/>
      <c r="F161" s="222" t="s">
        <v>234</v>
      </c>
      <c r="G161" s="44"/>
      <c r="H161" s="44"/>
      <c r="I161" s="223"/>
      <c r="J161" s="44"/>
      <c r="K161" s="44"/>
      <c r="L161" s="48"/>
      <c r="M161" s="224"/>
      <c r="N161" s="22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1" t="s">
        <v>144</v>
      </c>
      <c r="AU161" s="21" t="s">
        <v>142</v>
      </c>
    </row>
    <row r="162" s="13" customFormat="1">
      <c r="A162" s="13"/>
      <c r="B162" s="226"/>
      <c r="C162" s="227"/>
      <c r="D162" s="228" t="s">
        <v>146</v>
      </c>
      <c r="E162" s="229" t="s">
        <v>19</v>
      </c>
      <c r="F162" s="230" t="s">
        <v>235</v>
      </c>
      <c r="G162" s="227"/>
      <c r="H162" s="231">
        <v>11.025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146</v>
      </c>
      <c r="AU162" s="237" t="s">
        <v>142</v>
      </c>
      <c r="AV162" s="13" t="s">
        <v>135</v>
      </c>
      <c r="AW162" s="13" t="s">
        <v>33</v>
      </c>
      <c r="AX162" s="13" t="s">
        <v>72</v>
      </c>
      <c r="AY162" s="237" t="s">
        <v>130</v>
      </c>
    </row>
    <row r="163" s="13" customFormat="1">
      <c r="A163" s="13"/>
      <c r="B163" s="226"/>
      <c r="C163" s="227"/>
      <c r="D163" s="228" t="s">
        <v>146</v>
      </c>
      <c r="E163" s="229" t="s">
        <v>19</v>
      </c>
      <c r="F163" s="230" t="s">
        <v>236</v>
      </c>
      <c r="G163" s="227"/>
      <c r="H163" s="231">
        <v>7.1050000000000004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146</v>
      </c>
      <c r="AU163" s="237" t="s">
        <v>142</v>
      </c>
      <c r="AV163" s="13" t="s">
        <v>135</v>
      </c>
      <c r="AW163" s="13" t="s">
        <v>33</v>
      </c>
      <c r="AX163" s="13" t="s">
        <v>72</v>
      </c>
      <c r="AY163" s="237" t="s">
        <v>130</v>
      </c>
    </row>
    <row r="164" s="13" customFormat="1">
      <c r="A164" s="13"/>
      <c r="B164" s="226"/>
      <c r="C164" s="227"/>
      <c r="D164" s="228" t="s">
        <v>146</v>
      </c>
      <c r="E164" s="229" t="s">
        <v>19</v>
      </c>
      <c r="F164" s="230" t="s">
        <v>237</v>
      </c>
      <c r="G164" s="227"/>
      <c r="H164" s="231">
        <v>4.3200000000000003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146</v>
      </c>
      <c r="AU164" s="237" t="s">
        <v>142</v>
      </c>
      <c r="AV164" s="13" t="s">
        <v>135</v>
      </c>
      <c r="AW164" s="13" t="s">
        <v>33</v>
      </c>
      <c r="AX164" s="13" t="s">
        <v>72</v>
      </c>
      <c r="AY164" s="237" t="s">
        <v>130</v>
      </c>
    </row>
    <row r="165" s="14" customFormat="1">
      <c r="A165" s="14"/>
      <c r="B165" s="238"/>
      <c r="C165" s="239"/>
      <c r="D165" s="228" t="s">
        <v>146</v>
      </c>
      <c r="E165" s="240" t="s">
        <v>19</v>
      </c>
      <c r="F165" s="241" t="s">
        <v>148</v>
      </c>
      <c r="G165" s="239"/>
      <c r="H165" s="242">
        <v>22.450000000000003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146</v>
      </c>
      <c r="AU165" s="248" t="s">
        <v>142</v>
      </c>
      <c r="AV165" s="14" t="s">
        <v>142</v>
      </c>
      <c r="AW165" s="14" t="s">
        <v>33</v>
      </c>
      <c r="AX165" s="14" t="s">
        <v>80</v>
      </c>
      <c r="AY165" s="248" t="s">
        <v>130</v>
      </c>
    </row>
    <row r="166" s="2" customFormat="1" ht="24.15" customHeight="1">
      <c r="A166" s="42"/>
      <c r="B166" s="43"/>
      <c r="C166" s="208" t="s">
        <v>238</v>
      </c>
      <c r="D166" s="208" t="s">
        <v>136</v>
      </c>
      <c r="E166" s="209" t="s">
        <v>239</v>
      </c>
      <c r="F166" s="210" t="s">
        <v>240</v>
      </c>
      <c r="G166" s="211" t="s">
        <v>139</v>
      </c>
      <c r="H166" s="212">
        <v>2.9700000000000002</v>
      </c>
      <c r="I166" s="213"/>
      <c r="J166" s="214">
        <f>ROUND(I166*H166,2)</f>
        <v>0</v>
      </c>
      <c r="K166" s="210" t="s">
        <v>140</v>
      </c>
      <c r="L166" s="48"/>
      <c r="M166" s="215" t="s">
        <v>19</v>
      </c>
      <c r="N166" s="216" t="s">
        <v>44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0.055</v>
      </c>
      <c r="T166" s="218">
        <f>S166*H166</f>
        <v>0.16335000000000002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19" t="s">
        <v>141</v>
      </c>
      <c r="AT166" s="219" t="s">
        <v>136</v>
      </c>
      <c r="AU166" s="219" t="s">
        <v>142</v>
      </c>
      <c r="AY166" s="21" t="s">
        <v>130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1" t="s">
        <v>135</v>
      </c>
      <c r="BK166" s="220">
        <f>ROUND(I166*H166,2)</f>
        <v>0</v>
      </c>
      <c r="BL166" s="21" t="s">
        <v>141</v>
      </c>
      <c r="BM166" s="219" t="s">
        <v>241</v>
      </c>
    </row>
    <row r="167" s="2" customFormat="1">
      <c r="A167" s="42"/>
      <c r="B167" s="43"/>
      <c r="C167" s="44"/>
      <c r="D167" s="221" t="s">
        <v>144</v>
      </c>
      <c r="E167" s="44"/>
      <c r="F167" s="222" t="s">
        <v>242</v>
      </c>
      <c r="G167" s="44"/>
      <c r="H167" s="44"/>
      <c r="I167" s="223"/>
      <c r="J167" s="44"/>
      <c r="K167" s="44"/>
      <c r="L167" s="48"/>
      <c r="M167" s="224"/>
      <c r="N167" s="225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1" t="s">
        <v>144</v>
      </c>
      <c r="AU167" s="21" t="s">
        <v>142</v>
      </c>
    </row>
    <row r="168" s="15" customFormat="1">
      <c r="A168" s="15"/>
      <c r="B168" s="249"/>
      <c r="C168" s="250"/>
      <c r="D168" s="228" t="s">
        <v>146</v>
      </c>
      <c r="E168" s="251" t="s">
        <v>19</v>
      </c>
      <c r="F168" s="252" t="s">
        <v>243</v>
      </c>
      <c r="G168" s="250"/>
      <c r="H168" s="251" t="s">
        <v>19</v>
      </c>
      <c r="I168" s="253"/>
      <c r="J168" s="250"/>
      <c r="K168" s="250"/>
      <c r="L168" s="254"/>
      <c r="M168" s="255"/>
      <c r="N168" s="256"/>
      <c r="O168" s="256"/>
      <c r="P168" s="256"/>
      <c r="Q168" s="256"/>
      <c r="R168" s="256"/>
      <c r="S168" s="256"/>
      <c r="T168" s="25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8" t="s">
        <v>146</v>
      </c>
      <c r="AU168" s="258" t="s">
        <v>142</v>
      </c>
      <c r="AV168" s="15" t="s">
        <v>80</v>
      </c>
      <c r="AW168" s="15" t="s">
        <v>33</v>
      </c>
      <c r="AX168" s="15" t="s">
        <v>72</v>
      </c>
      <c r="AY168" s="258" t="s">
        <v>130</v>
      </c>
    </row>
    <row r="169" s="13" customFormat="1">
      <c r="A169" s="13"/>
      <c r="B169" s="226"/>
      <c r="C169" s="227"/>
      <c r="D169" s="228" t="s">
        <v>146</v>
      </c>
      <c r="E169" s="229" t="s">
        <v>19</v>
      </c>
      <c r="F169" s="230" t="s">
        <v>244</v>
      </c>
      <c r="G169" s="227"/>
      <c r="H169" s="231">
        <v>2.9700000000000002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146</v>
      </c>
      <c r="AU169" s="237" t="s">
        <v>142</v>
      </c>
      <c r="AV169" s="13" t="s">
        <v>135</v>
      </c>
      <c r="AW169" s="13" t="s">
        <v>33</v>
      </c>
      <c r="AX169" s="13" t="s">
        <v>72</v>
      </c>
      <c r="AY169" s="237" t="s">
        <v>130</v>
      </c>
    </row>
    <row r="170" s="14" customFormat="1">
      <c r="A170" s="14"/>
      <c r="B170" s="238"/>
      <c r="C170" s="239"/>
      <c r="D170" s="228" t="s">
        <v>146</v>
      </c>
      <c r="E170" s="240" t="s">
        <v>19</v>
      </c>
      <c r="F170" s="241" t="s">
        <v>148</v>
      </c>
      <c r="G170" s="239"/>
      <c r="H170" s="242">
        <v>2.9700000000000002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146</v>
      </c>
      <c r="AU170" s="248" t="s">
        <v>142</v>
      </c>
      <c r="AV170" s="14" t="s">
        <v>142</v>
      </c>
      <c r="AW170" s="14" t="s">
        <v>33</v>
      </c>
      <c r="AX170" s="14" t="s">
        <v>80</v>
      </c>
      <c r="AY170" s="248" t="s">
        <v>130</v>
      </c>
    </row>
    <row r="171" s="2" customFormat="1" ht="16.5" customHeight="1">
      <c r="A171" s="42"/>
      <c r="B171" s="43"/>
      <c r="C171" s="208" t="s">
        <v>245</v>
      </c>
      <c r="D171" s="208" t="s">
        <v>136</v>
      </c>
      <c r="E171" s="209" t="s">
        <v>246</v>
      </c>
      <c r="F171" s="210" t="s">
        <v>247</v>
      </c>
      <c r="G171" s="211" t="s">
        <v>139</v>
      </c>
      <c r="H171" s="212">
        <v>30.978999999999999</v>
      </c>
      <c r="I171" s="213"/>
      <c r="J171" s="214">
        <f>ROUND(I171*H171,2)</f>
        <v>0</v>
      </c>
      <c r="K171" s="210" t="s">
        <v>140</v>
      </c>
      <c r="L171" s="48"/>
      <c r="M171" s="215" t="s">
        <v>19</v>
      </c>
      <c r="N171" s="216" t="s">
        <v>44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0.0040000000000000001</v>
      </c>
      <c r="T171" s="218">
        <f>S171*H171</f>
        <v>0.123916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141</v>
      </c>
      <c r="AT171" s="219" t="s">
        <v>136</v>
      </c>
      <c r="AU171" s="219" t="s">
        <v>142</v>
      </c>
      <c r="AY171" s="21" t="s">
        <v>130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1" t="s">
        <v>135</v>
      </c>
      <c r="BK171" s="220">
        <f>ROUND(I171*H171,2)</f>
        <v>0</v>
      </c>
      <c r="BL171" s="21" t="s">
        <v>141</v>
      </c>
      <c r="BM171" s="219" t="s">
        <v>248</v>
      </c>
    </row>
    <row r="172" s="2" customFormat="1">
      <c r="A172" s="42"/>
      <c r="B172" s="43"/>
      <c r="C172" s="44"/>
      <c r="D172" s="221" t="s">
        <v>144</v>
      </c>
      <c r="E172" s="44"/>
      <c r="F172" s="222" t="s">
        <v>249</v>
      </c>
      <c r="G172" s="44"/>
      <c r="H172" s="44"/>
      <c r="I172" s="223"/>
      <c r="J172" s="44"/>
      <c r="K172" s="44"/>
      <c r="L172" s="48"/>
      <c r="M172" s="224"/>
      <c r="N172" s="225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1" t="s">
        <v>144</v>
      </c>
      <c r="AU172" s="21" t="s">
        <v>142</v>
      </c>
    </row>
    <row r="173" s="15" customFormat="1">
      <c r="A173" s="15"/>
      <c r="B173" s="249"/>
      <c r="C173" s="250"/>
      <c r="D173" s="228" t="s">
        <v>146</v>
      </c>
      <c r="E173" s="251" t="s">
        <v>19</v>
      </c>
      <c r="F173" s="252" t="s">
        <v>250</v>
      </c>
      <c r="G173" s="250"/>
      <c r="H173" s="251" t="s">
        <v>19</v>
      </c>
      <c r="I173" s="253"/>
      <c r="J173" s="250"/>
      <c r="K173" s="250"/>
      <c r="L173" s="254"/>
      <c r="M173" s="255"/>
      <c r="N173" s="256"/>
      <c r="O173" s="256"/>
      <c r="P173" s="256"/>
      <c r="Q173" s="256"/>
      <c r="R173" s="256"/>
      <c r="S173" s="256"/>
      <c r="T173" s="25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8" t="s">
        <v>146</v>
      </c>
      <c r="AU173" s="258" t="s">
        <v>142</v>
      </c>
      <c r="AV173" s="15" t="s">
        <v>80</v>
      </c>
      <c r="AW173" s="15" t="s">
        <v>33</v>
      </c>
      <c r="AX173" s="15" t="s">
        <v>72</v>
      </c>
      <c r="AY173" s="258" t="s">
        <v>130</v>
      </c>
    </row>
    <row r="174" s="13" customFormat="1">
      <c r="A174" s="13"/>
      <c r="B174" s="226"/>
      <c r="C174" s="227"/>
      <c r="D174" s="228" t="s">
        <v>146</v>
      </c>
      <c r="E174" s="229" t="s">
        <v>19</v>
      </c>
      <c r="F174" s="230" t="s">
        <v>251</v>
      </c>
      <c r="G174" s="227"/>
      <c r="H174" s="231">
        <v>24.829000000000001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146</v>
      </c>
      <c r="AU174" s="237" t="s">
        <v>142</v>
      </c>
      <c r="AV174" s="13" t="s">
        <v>135</v>
      </c>
      <c r="AW174" s="13" t="s">
        <v>33</v>
      </c>
      <c r="AX174" s="13" t="s">
        <v>72</v>
      </c>
      <c r="AY174" s="237" t="s">
        <v>130</v>
      </c>
    </row>
    <row r="175" s="15" customFormat="1">
      <c r="A175" s="15"/>
      <c r="B175" s="249"/>
      <c r="C175" s="250"/>
      <c r="D175" s="228" t="s">
        <v>146</v>
      </c>
      <c r="E175" s="251" t="s">
        <v>19</v>
      </c>
      <c r="F175" s="252" t="s">
        <v>252</v>
      </c>
      <c r="G175" s="250"/>
      <c r="H175" s="251" t="s">
        <v>19</v>
      </c>
      <c r="I175" s="253"/>
      <c r="J175" s="250"/>
      <c r="K175" s="250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146</v>
      </c>
      <c r="AU175" s="258" t="s">
        <v>142</v>
      </c>
      <c r="AV175" s="15" t="s">
        <v>80</v>
      </c>
      <c r="AW175" s="15" t="s">
        <v>33</v>
      </c>
      <c r="AX175" s="15" t="s">
        <v>72</v>
      </c>
      <c r="AY175" s="258" t="s">
        <v>130</v>
      </c>
    </row>
    <row r="176" s="13" customFormat="1">
      <c r="A176" s="13"/>
      <c r="B176" s="226"/>
      <c r="C176" s="227"/>
      <c r="D176" s="228" t="s">
        <v>146</v>
      </c>
      <c r="E176" s="229" t="s">
        <v>19</v>
      </c>
      <c r="F176" s="230" t="s">
        <v>253</v>
      </c>
      <c r="G176" s="227"/>
      <c r="H176" s="231">
        <v>6.1500000000000004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146</v>
      </c>
      <c r="AU176" s="237" t="s">
        <v>142</v>
      </c>
      <c r="AV176" s="13" t="s">
        <v>135</v>
      </c>
      <c r="AW176" s="13" t="s">
        <v>33</v>
      </c>
      <c r="AX176" s="13" t="s">
        <v>72</v>
      </c>
      <c r="AY176" s="237" t="s">
        <v>130</v>
      </c>
    </row>
    <row r="177" s="14" customFormat="1">
      <c r="A177" s="14"/>
      <c r="B177" s="238"/>
      <c r="C177" s="239"/>
      <c r="D177" s="228" t="s">
        <v>146</v>
      </c>
      <c r="E177" s="240" t="s">
        <v>19</v>
      </c>
      <c r="F177" s="241" t="s">
        <v>148</v>
      </c>
      <c r="G177" s="239"/>
      <c r="H177" s="242">
        <v>30.978999999999999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146</v>
      </c>
      <c r="AU177" s="248" t="s">
        <v>142</v>
      </c>
      <c r="AV177" s="14" t="s">
        <v>142</v>
      </c>
      <c r="AW177" s="14" t="s">
        <v>33</v>
      </c>
      <c r="AX177" s="14" t="s">
        <v>80</v>
      </c>
      <c r="AY177" s="248" t="s">
        <v>130</v>
      </c>
    </row>
    <row r="178" s="2" customFormat="1" ht="16.5" customHeight="1">
      <c r="A178" s="42"/>
      <c r="B178" s="43"/>
      <c r="C178" s="208" t="s">
        <v>254</v>
      </c>
      <c r="D178" s="208" t="s">
        <v>136</v>
      </c>
      <c r="E178" s="209" t="s">
        <v>255</v>
      </c>
      <c r="F178" s="210" t="s">
        <v>256</v>
      </c>
      <c r="G178" s="211" t="s">
        <v>139</v>
      </c>
      <c r="H178" s="212">
        <v>30.978999999999999</v>
      </c>
      <c r="I178" s="213"/>
      <c r="J178" s="214">
        <f>ROUND(I178*H178,2)</f>
        <v>0</v>
      </c>
      <c r="K178" s="210" t="s">
        <v>140</v>
      </c>
      <c r="L178" s="48"/>
      <c r="M178" s="215" t="s">
        <v>19</v>
      </c>
      <c r="N178" s="216" t="s">
        <v>44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0.0015</v>
      </c>
      <c r="T178" s="218">
        <f>S178*H178</f>
        <v>0.046468500000000003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19" t="s">
        <v>141</v>
      </c>
      <c r="AT178" s="219" t="s">
        <v>136</v>
      </c>
      <c r="AU178" s="219" t="s">
        <v>142</v>
      </c>
      <c r="AY178" s="21" t="s">
        <v>130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1" t="s">
        <v>135</v>
      </c>
      <c r="BK178" s="220">
        <f>ROUND(I178*H178,2)</f>
        <v>0</v>
      </c>
      <c r="BL178" s="21" t="s">
        <v>141</v>
      </c>
      <c r="BM178" s="219" t="s">
        <v>257</v>
      </c>
    </row>
    <row r="179" s="2" customFormat="1">
      <c r="A179" s="42"/>
      <c r="B179" s="43"/>
      <c r="C179" s="44"/>
      <c r="D179" s="221" t="s">
        <v>144</v>
      </c>
      <c r="E179" s="44"/>
      <c r="F179" s="222" t="s">
        <v>258</v>
      </c>
      <c r="G179" s="44"/>
      <c r="H179" s="44"/>
      <c r="I179" s="223"/>
      <c r="J179" s="44"/>
      <c r="K179" s="44"/>
      <c r="L179" s="48"/>
      <c r="M179" s="224"/>
      <c r="N179" s="22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1" t="s">
        <v>144</v>
      </c>
      <c r="AU179" s="21" t="s">
        <v>142</v>
      </c>
    </row>
    <row r="180" s="15" customFormat="1">
      <c r="A180" s="15"/>
      <c r="B180" s="249"/>
      <c r="C180" s="250"/>
      <c r="D180" s="228" t="s">
        <v>146</v>
      </c>
      <c r="E180" s="251" t="s">
        <v>19</v>
      </c>
      <c r="F180" s="252" t="s">
        <v>259</v>
      </c>
      <c r="G180" s="250"/>
      <c r="H180" s="251" t="s">
        <v>19</v>
      </c>
      <c r="I180" s="253"/>
      <c r="J180" s="250"/>
      <c r="K180" s="250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146</v>
      </c>
      <c r="AU180" s="258" t="s">
        <v>142</v>
      </c>
      <c r="AV180" s="15" t="s">
        <v>80</v>
      </c>
      <c r="AW180" s="15" t="s">
        <v>33</v>
      </c>
      <c r="AX180" s="15" t="s">
        <v>72</v>
      </c>
      <c r="AY180" s="258" t="s">
        <v>130</v>
      </c>
    </row>
    <row r="181" s="15" customFormat="1">
      <c r="A181" s="15"/>
      <c r="B181" s="249"/>
      <c r="C181" s="250"/>
      <c r="D181" s="228" t="s">
        <v>146</v>
      </c>
      <c r="E181" s="251" t="s">
        <v>19</v>
      </c>
      <c r="F181" s="252" t="s">
        <v>250</v>
      </c>
      <c r="G181" s="250"/>
      <c r="H181" s="251" t="s">
        <v>19</v>
      </c>
      <c r="I181" s="253"/>
      <c r="J181" s="250"/>
      <c r="K181" s="250"/>
      <c r="L181" s="254"/>
      <c r="M181" s="255"/>
      <c r="N181" s="256"/>
      <c r="O181" s="256"/>
      <c r="P181" s="256"/>
      <c r="Q181" s="256"/>
      <c r="R181" s="256"/>
      <c r="S181" s="256"/>
      <c r="T181" s="25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8" t="s">
        <v>146</v>
      </c>
      <c r="AU181" s="258" t="s">
        <v>142</v>
      </c>
      <c r="AV181" s="15" t="s">
        <v>80</v>
      </c>
      <c r="AW181" s="15" t="s">
        <v>33</v>
      </c>
      <c r="AX181" s="15" t="s">
        <v>72</v>
      </c>
      <c r="AY181" s="258" t="s">
        <v>130</v>
      </c>
    </row>
    <row r="182" s="13" customFormat="1">
      <c r="A182" s="13"/>
      <c r="B182" s="226"/>
      <c r="C182" s="227"/>
      <c r="D182" s="228" t="s">
        <v>146</v>
      </c>
      <c r="E182" s="229" t="s">
        <v>19</v>
      </c>
      <c r="F182" s="230" t="s">
        <v>251</v>
      </c>
      <c r="G182" s="227"/>
      <c r="H182" s="231">
        <v>24.829000000000001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146</v>
      </c>
      <c r="AU182" s="237" t="s">
        <v>142</v>
      </c>
      <c r="AV182" s="13" t="s">
        <v>135</v>
      </c>
      <c r="AW182" s="13" t="s">
        <v>33</v>
      </c>
      <c r="AX182" s="13" t="s">
        <v>72</v>
      </c>
      <c r="AY182" s="237" t="s">
        <v>130</v>
      </c>
    </row>
    <row r="183" s="15" customFormat="1">
      <c r="A183" s="15"/>
      <c r="B183" s="249"/>
      <c r="C183" s="250"/>
      <c r="D183" s="228" t="s">
        <v>146</v>
      </c>
      <c r="E183" s="251" t="s">
        <v>19</v>
      </c>
      <c r="F183" s="252" t="s">
        <v>252</v>
      </c>
      <c r="G183" s="250"/>
      <c r="H183" s="251" t="s">
        <v>19</v>
      </c>
      <c r="I183" s="253"/>
      <c r="J183" s="250"/>
      <c r="K183" s="250"/>
      <c r="L183" s="254"/>
      <c r="M183" s="255"/>
      <c r="N183" s="256"/>
      <c r="O183" s="256"/>
      <c r="P183" s="256"/>
      <c r="Q183" s="256"/>
      <c r="R183" s="256"/>
      <c r="S183" s="256"/>
      <c r="T183" s="25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146</v>
      </c>
      <c r="AU183" s="258" t="s">
        <v>142</v>
      </c>
      <c r="AV183" s="15" t="s">
        <v>80</v>
      </c>
      <c r="AW183" s="15" t="s">
        <v>33</v>
      </c>
      <c r="AX183" s="15" t="s">
        <v>72</v>
      </c>
      <c r="AY183" s="258" t="s">
        <v>130</v>
      </c>
    </row>
    <row r="184" s="13" customFormat="1">
      <c r="A184" s="13"/>
      <c r="B184" s="226"/>
      <c r="C184" s="227"/>
      <c r="D184" s="228" t="s">
        <v>146</v>
      </c>
      <c r="E184" s="229" t="s">
        <v>19</v>
      </c>
      <c r="F184" s="230" t="s">
        <v>253</v>
      </c>
      <c r="G184" s="227"/>
      <c r="H184" s="231">
        <v>6.1500000000000004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146</v>
      </c>
      <c r="AU184" s="237" t="s">
        <v>142</v>
      </c>
      <c r="AV184" s="13" t="s">
        <v>135</v>
      </c>
      <c r="AW184" s="13" t="s">
        <v>33</v>
      </c>
      <c r="AX184" s="13" t="s">
        <v>72</v>
      </c>
      <c r="AY184" s="237" t="s">
        <v>130</v>
      </c>
    </row>
    <row r="185" s="14" customFormat="1">
      <c r="A185" s="14"/>
      <c r="B185" s="238"/>
      <c r="C185" s="239"/>
      <c r="D185" s="228" t="s">
        <v>146</v>
      </c>
      <c r="E185" s="240" t="s">
        <v>19</v>
      </c>
      <c r="F185" s="241" t="s">
        <v>148</v>
      </c>
      <c r="G185" s="239"/>
      <c r="H185" s="242">
        <v>30.978999999999999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146</v>
      </c>
      <c r="AU185" s="248" t="s">
        <v>142</v>
      </c>
      <c r="AV185" s="14" t="s">
        <v>142</v>
      </c>
      <c r="AW185" s="14" t="s">
        <v>33</v>
      </c>
      <c r="AX185" s="14" t="s">
        <v>80</v>
      </c>
      <c r="AY185" s="248" t="s">
        <v>130</v>
      </c>
    </row>
    <row r="186" s="2" customFormat="1" ht="24.15" customHeight="1">
      <c r="A186" s="42"/>
      <c r="B186" s="43"/>
      <c r="C186" s="208" t="s">
        <v>260</v>
      </c>
      <c r="D186" s="208" t="s">
        <v>136</v>
      </c>
      <c r="E186" s="209" t="s">
        <v>261</v>
      </c>
      <c r="F186" s="210" t="s">
        <v>262</v>
      </c>
      <c r="G186" s="211" t="s">
        <v>139</v>
      </c>
      <c r="H186" s="212">
        <v>30.978999999999999</v>
      </c>
      <c r="I186" s="213"/>
      <c r="J186" s="214">
        <f>ROUND(I186*H186,2)</f>
        <v>0</v>
      </c>
      <c r="K186" s="210" t="s">
        <v>140</v>
      </c>
      <c r="L186" s="48"/>
      <c r="M186" s="215" t="s">
        <v>19</v>
      </c>
      <c r="N186" s="216" t="s">
        <v>44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0.014999999999999999</v>
      </c>
      <c r="T186" s="218">
        <f>S186*H186</f>
        <v>0.46468499999999996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19" t="s">
        <v>141</v>
      </c>
      <c r="AT186" s="219" t="s">
        <v>136</v>
      </c>
      <c r="AU186" s="219" t="s">
        <v>142</v>
      </c>
      <c r="AY186" s="21" t="s">
        <v>130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1" t="s">
        <v>135</v>
      </c>
      <c r="BK186" s="220">
        <f>ROUND(I186*H186,2)</f>
        <v>0</v>
      </c>
      <c r="BL186" s="21" t="s">
        <v>141</v>
      </c>
      <c r="BM186" s="219" t="s">
        <v>263</v>
      </c>
    </row>
    <row r="187" s="2" customFormat="1">
      <c r="A187" s="42"/>
      <c r="B187" s="43"/>
      <c r="C187" s="44"/>
      <c r="D187" s="221" t="s">
        <v>144</v>
      </c>
      <c r="E187" s="44"/>
      <c r="F187" s="222" t="s">
        <v>264</v>
      </c>
      <c r="G187" s="44"/>
      <c r="H187" s="44"/>
      <c r="I187" s="223"/>
      <c r="J187" s="44"/>
      <c r="K187" s="44"/>
      <c r="L187" s="48"/>
      <c r="M187" s="224"/>
      <c r="N187" s="225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1" t="s">
        <v>144</v>
      </c>
      <c r="AU187" s="21" t="s">
        <v>142</v>
      </c>
    </row>
    <row r="188" s="15" customFormat="1">
      <c r="A188" s="15"/>
      <c r="B188" s="249"/>
      <c r="C188" s="250"/>
      <c r="D188" s="228" t="s">
        <v>146</v>
      </c>
      <c r="E188" s="251" t="s">
        <v>19</v>
      </c>
      <c r="F188" s="252" t="s">
        <v>250</v>
      </c>
      <c r="G188" s="250"/>
      <c r="H188" s="251" t="s">
        <v>19</v>
      </c>
      <c r="I188" s="253"/>
      <c r="J188" s="250"/>
      <c r="K188" s="250"/>
      <c r="L188" s="254"/>
      <c r="M188" s="255"/>
      <c r="N188" s="256"/>
      <c r="O188" s="256"/>
      <c r="P188" s="256"/>
      <c r="Q188" s="256"/>
      <c r="R188" s="256"/>
      <c r="S188" s="256"/>
      <c r="T188" s="25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146</v>
      </c>
      <c r="AU188" s="258" t="s">
        <v>142</v>
      </c>
      <c r="AV188" s="15" t="s">
        <v>80</v>
      </c>
      <c r="AW188" s="15" t="s">
        <v>33</v>
      </c>
      <c r="AX188" s="15" t="s">
        <v>72</v>
      </c>
      <c r="AY188" s="258" t="s">
        <v>130</v>
      </c>
    </row>
    <row r="189" s="13" customFormat="1">
      <c r="A189" s="13"/>
      <c r="B189" s="226"/>
      <c r="C189" s="227"/>
      <c r="D189" s="228" t="s">
        <v>146</v>
      </c>
      <c r="E189" s="229" t="s">
        <v>19</v>
      </c>
      <c r="F189" s="230" t="s">
        <v>251</v>
      </c>
      <c r="G189" s="227"/>
      <c r="H189" s="231">
        <v>24.829000000000001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146</v>
      </c>
      <c r="AU189" s="237" t="s">
        <v>142</v>
      </c>
      <c r="AV189" s="13" t="s">
        <v>135</v>
      </c>
      <c r="AW189" s="13" t="s">
        <v>33</v>
      </c>
      <c r="AX189" s="13" t="s">
        <v>72</v>
      </c>
      <c r="AY189" s="237" t="s">
        <v>130</v>
      </c>
    </row>
    <row r="190" s="15" customFormat="1">
      <c r="A190" s="15"/>
      <c r="B190" s="249"/>
      <c r="C190" s="250"/>
      <c r="D190" s="228" t="s">
        <v>146</v>
      </c>
      <c r="E190" s="251" t="s">
        <v>19</v>
      </c>
      <c r="F190" s="252" t="s">
        <v>252</v>
      </c>
      <c r="G190" s="250"/>
      <c r="H190" s="251" t="s">
        <v>19</v>
      </c>
      <c r="I190" s="253"/>
      <c r="J190" s="250"/>
      <c r="K190" s="250"/>
      <c r="L190" s="254"/>
      <c r="M190" s="255"/>
      <c r="N190" s="256"/>
      <c r="O190" s="256"/>
      <c r="P190" s="256"/>
      <c r="Q190" s="256"/>
      <c r="R190" s="256"/>
      <c r="S190" s="256"/>
      <c r="T190" s="25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8" t="s">
        <v>146</v>
      </c>
      <c r="AU190" s="258" t="s">
        <v>142</v>
      </c>
      <c r="AV190" s="15" t="s">
        <v>80</v>
      </c>
      <c r="AW190" s="15" t="s">
        <v>33</v>
      </c>
      <c r="AX190" s="15" t="s">
        <v>72</v>
      </c>
      <c r="AY190" s="258" t="s">
        <v>130</v>
      </c>
    </row>
    <row r="191" s="13" customFormat="1">
      <c r="A191" s="13"/>
      <c r="B191" s="226"/>
      <c r="C191" s="227"/>
      <c r="D191" s="228" t="s">
        <v>146</v>
      </c>
      <c r="E191" s="229" t="s">
        <v>19</v>
      </c>
      <c r="F191" s="230" t="s">
        <v>253</v>
      </c>
      <c r="G191" s="227"/>
      <c r="H191" s="231">
        <v>6.1500000000000004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146</v>
      </c>
      <c r="AU191" s="237" t="s">
        <v>142</v>
      </c>
      <c r="AV191" s="13" t="s">
        <v>135</v>
      </c>
      <c r="AW191" s="13" t="s">
        <v>33</v>
      </c>
      <c r="AX191" s="13" t="s">
        <v>72</v>
      </c>
      <c r="AY191" s="237" t="s">
        <v>130</v>
      </c>
    </row>
    <row r="192" s="14" customFormat="1">
      <c r="A192" s="14"/>
      <c r="B192" s="238"/>
      <c r="C192" s="239"/>
      <c r="D192" s="228" t="s">
        <v>146</v>
      </c>
      <c r="E192" s="240" t="s">
        <v>19</v>
      </c>
      <c r="F192" s="241" t="s">
        <v>148</v>
      </c>
      <c r="G192" s="239"/>
      <c r="H192" s="242">
        <v>30.978999999999999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146</v>
      </c>
      <c r="AU192" s="248" t="s">
        <v>142</v>
      </c>
      <c r="AV192" s="14" t="s">
        <v>142</v>
      </c>
      <c r="AW192" s="14" t="s">
        <v>33</v>
      </c>
      <c r="AX192" s="14" t="s">
        <v>80</v>
      </c>
      <c r="AY192" s="248" t="s">
        <v>130</v>
      </c>
    </row>
    <row r="193" s="12" customFormat="1" ht="22.8" customHeight="1">
      <c r="A193" s="12"/>
      <c r="B193" s="192"/>
      <c r="C193" s="193"/>
      <c r="D193" s="194" t="s">
        <v>71</v>
      </c>
      <c r="E193" s="206" t="s">
        <v>265</v>
      </c>
      <c r="F193" s="206" t="s">
        <v>266</v>
      </c>
      <c r="G193" s="193"/>
      <c r="H193" s="193"/>
      <c r="I193" s="196"/>
      <c r="J193" s="207">
        <f>BK193</f>
        <v>0</v>
      </c>
      <c r="K193" s="193"/>
      <c r="L193" s="198"/>
      <c r="M193" s="199"/>
      <c r="N193" s="200"/>
      <c r="O193" s="200"/>
      <c r="P193" s="201">
        <f>SUM(P194:P202)</f>
        <v>0</v>
      </c>
      <c r="Q193" s="200"/>
      <c r="R193" s="201">
        <f>SUM(R194:R202)</f>
        <v>0</v>
      </c>
      <c r="S193" s="200"/>
      <c r="T193" s="202">
        <f>SUM(T194:T202)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3" t="s">
        <v>80</v>
      </c>
      <c r="AT193" s="204" t="s">
        <v>71</v>
      </c>
      <c r="AU193" s="204" t="s">
        <v>80</v>
      </c>
      <c r="AY193" s="203" t="s">
        <v>130</v>
      </c>
      <c r="BK193" s="205">
        <f>SUM(BK194:BK202)</f>
        <v>0</v>
      </c>
    </row>
    <row r="194" s="2" customFormat="1" ht="24.15" customHeight="1">
      <c r="A194" s="42"/>
      <c r="B194" s="43"/>
      <c r="C194" s="208" t="s">
        <v>267</v>
      </c>
      <c r="D194" s="208" t="s">
        <v>136</v>
      </c>
      <c r="E194" s="209" t="s">
        <v>268</v>
      </c>
      <c r="F194" s="210" t="s">
        <v>269</v>
      </c>
      <c r="G194" s="211" t="s">
        <v>270</v>
      </c>
      <c r="H194" s="212">
        <v>3.6699999999999999</v>
      </c>
      <c r="I194" s="213"/>
      <c r="J194" s="214">
        <f>ROUND(I194*H194,2)</f>
        <v>0</v>
      </c>
      <c r="K194" s="210" t="s">
        <v>140</v>
      </c>
      <c r="L194" s="48"/>
      <c r="M194" s="215" t="s">
        <v>19</v>
      </c>
      <c r="N194" s="216" t="s">
        <v>44</v>
      </c>
      <c r="O194" s="88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R194" s="219" t="s">
        <v>141</v>
      </c>
      <c r="AT194" s="219" t="s">
        <v>136</v>
      </c>
      <c r="AU194" s="219" t="s">
        <v>135</v>
      </c>
      <c r="AY194" s="21" t="s">
        <v>130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21" t="s">
        <v>135</v>
      </c>
      <c r="BK194" s="220">
        <f>ROUND(I194*H194,2)</f>
        <v>0</v>
      </c>
      <c r="BL194" s="21" t="s">
        <v>141</v>
      </c>
      <c r="BM194" s="219" t="s">
        <v>271</v>
      </c>
    </row>
    <row r="195" s="2" customFormat="1">
      <c r="A195" s="42"/>
      <c r="B195" s="43"/>
      <c r="C195" s="44"/>
      <c r="D195" s="221" t="s">
        <v>144</v>
      </c>
      <c r="E195" s="44"/>
      <c r="F195" s="222" t="s">
        <v>272</v>
      </c>
      <c r="G195" s="44"/>
      <c r="H195" s="44"/>
      <c r="I195" s="223"/>
      <c r="J195" s="44"/>
      <c r="K195" s="44"/>
      <c r="L195" s="48"/>
      <c r="M195" s="224"/>
      <c r="N195" s="225"/>
      <c r="O195" s="88"/>
      <c r="P195" s="88"/>
      <c r="Q195" s="88"/>
      <c r="R195" s="88"/>
      <c r="S195" s="88"/>
      <c r="T195" s="89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T195" s="21" t="s">
        <v>144</v>
      </c>
      <c r="AU195" s="21" t="s">
        <v>135</v>
      </c>
    </row>
    <row r="196" s="2" customFormat="1" ht="21.75" customHeight="1">
      <c r="A196" s="42"/>
      <c r="B196" s="43"/>
      <c r="C196" s="208" t="s">
        <v>7</v>
      </c>
      <c r="D196" s="208" t="s">
        <v>136</v>
      </c>
      <c r="E196" s="209" t="s">
        <v>273</v>
      </c>
      <c r="F196" s="210" t="s">
        <v>274</v>
      </c>
      <c r="G196" s="211" t="s">
        <v>270</v>
      </c>
      <c r="H196" s="212">
        <v>3.6699999999999999</v>
      </c>
      <c r="I196" s="213"/>
      <c r="J196" s="214">
        <f>ROUND(I196*H196,2)</f>
        <v>0</v>
      </c>
      <c r="K196" s="210" t="s">
        <v>140</v>
      </c>
      <c r="L196" s="48"/>
      <c r="M196" s="215" t="s">
        <v>19</v>
      </c>
      <c r="N196" s="216" t="s">
        <v>44</v>
      </c>
      <c r="O196" s="88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R196" s="219" t="s">
        <v>141</v>
      </c>
      <c r="AT196" s="219" t="s">
        <v>136</v>
      </c>
      <c r="AU196" s="219" t="s">
        <v>135</v>
      </c>
      <c r="AY196" s="21" t="s">
        <v>130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1" t="s">
        <v>135</v>
      </c>
      <c r="BK196" s="220">
        <f>ROUND(I196*H196,2)</f>
        <v>0</v>
      </c>
      <c r="BL196" s="21" t="s">
        <v>141</v>
      </c>
      <c r="BM196" s="219" t="s">
        <v>275</v>
      </c>
    </row>
    <row r="197" s="2" customFormat="1">
      <c r="A197" s="42"/>
      <c r="B197" s="43"/>
      <c r="C197" s="44"/>
      <c r="D197" s="221" t="s">
        <v>144</v>
      </c>
      <c r="E197" s="44"/>
      <c r="F197" s="222" t="s">
        <v>276</v>
      </c>
      <c r="G197" s="44"/>
      <c r="H197" s="44"/>
      <c r="I197" s="223"/>
      <c r="J197" s="44"/>
      <c r="K197" s="44"/>
      <c r="L197" s="48"/>
      <c r="M197" s="224"/>
      <c r="N197" s="225"/>
      <c r="O197" s="88"/>
      <c r="P197" s="88"/>
      <c r="Q197" s="88"/>
      <c r="R197" s="88"/>
      <c r="S197" s="88"/>
      <c r="T197" s="89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T197" s="21" t="s">
        <v>144</v>
      </c>
      <c r="AU197" s="21" t="s">
        <v>135</v>
      </c>
    </row>
    <row r="198" s="2" customFormat="1" ht="24.15" customHeight="1">
      <c r="A198" s="42"/>
      <c r="B198" s="43"/>
      <c r="C198" s="208" t="s">
        <v>277</v>
      </c>
      <c r="D198" s="208" t="s">
        <v>136</v>
      </c>
      <c r="E198" s="209" t="s">
        <v>278</v>
      </c>
      <c r="F198" s="210" t="s">
        <v>279</v>
      </c>
      <c r="G198" s="211" t="s">
        <v>270</v>
      </c>
      <c r="H198" s="212">
        <v>33.030000000000001</v>
      </c>
      <c r="I198" s="213"/>
      <c r="J198" s="214">
        <f>ROUND(I198*H198,2)</f>
        <v>0</v>
      </c>
      <c r="K198" s="210" t="s">
        <v>140</v>
      </c>
      <c r="L198" s="48"/>
      <c r="M198" s="215" t="s">
        <v>19</v>
      </c>
      <c r="N198" s="216" t="s">
        <v>44</v>
      </c>
      <c r="O198" s="88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19" t="s">
        <v>141</v>
      </c>
      <c r="AT198" s="219" t="s">
        <v>136</v>
      </c>
      <c r="AU198" s="219" t="s">
        <v>135</v>
      </c>
      <c r="AY198" s="21" t="s">
        <v>130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1" t="s">
        <v>135</v>
      </c>
      <c r="BK198" s="220">
        <f>ROUND(I198*H198,2)</f>
        <v>0</v>
      </c>
      <c r="BL198" s="21" t="s">
        <v>141</v>
      </c>
      <c r="BM198" s="219" t="s">
        <v>280</v>
      </c>
    </row>
    <row r="199" s="2" customFormat="1">
      <c r="A199" s="42"/>
      <c r="B199" s="43"/>
      <c r="C199" s="44"/>
      <c r="D199" s="221" t="s">
        <v>144</v>
      </c>
      <c r="E199" s="44"/>
      <c r="F199" s="222" t="s">
        <v>281</v>
      </c>
      <c r="G199" s="44"/>
      <c r="H199" s="44"/>
      <c r="I199" s="223"/>
      <c r="J199" s="44"/>
      <c r="K199" s="44"/>
      <c r="L199" s="48"/>
      <c r="M199" s="224"/>
      <c r="N199" s="225"/>
      <c r="O199" s="88"/>
      <c r="P199" s="88"/>
      <c r="Q199" s="88"/>
      <c r="R199" s="88"/>
      <c r="S199" s="88"/>
      <c r="T199" s="89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T199" s="21" t="s">
        <v>144</v>
      </c>
      <c r="AU199" s="21" t="s">
        <v>135</v>
      </c>
    </row>
    <row r="200" s="13" customFormat="1">
      <c r="A200" s="13"/>
      <c r="B200" s="226"/>
      <c r="C200" s="227"/>
      <c r="D200" s="228" t="s">
        <v>146</v>
      </c>
      <c r="E200" s="227"/>
      <c r="F200" s="230" t="s">
        <v>282</v>
      </c>
      <c r="G200" s="227"/>
      <c r="H200" s="231">
        <v>33.030000000000001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146</v>
      </c>
      <c r="AU200" s="237" t="s">
        <v>135</v>
      </c>
      <c r="AV200" s="13" t="s">
        <v>135</v>
      </c>
      <c r="AW200" s="13" t="s">
        <v>4</v>
      </c>
      <c r="AX200" s="13" t="s">
        <v>80</v>
      </c>
      <c r="AY200" s="237" t="s">
        <v>130</v>
      </c>
    </row>
    <row r="201" s="2" customFormat="1" ht="24.15" customHeight="1">
      <c r="A201" s="42"/>
      <c r="B201" s="43"/>
      <c r="C201" s="208" t="s">
        <v>283</v>
      </c>
      <c r="D201" s="208" t="s">
        <v>136</v>
      </c>
      <c r="E201" s="209" t="s">
        <v>284</v>
      </c>
      <c r="F201" s="210" t="s">
        <v>285</v>
      </c>
      <c r="G201" s="211" t="s">
        <v>270</v>
      </c>
      <c r="H201" s="212">
        <v>3.6699999999999999</v>
      </c>
      <c r="I201" s="213"/>
      <c r="J201" s="214">
        <f>ROUND(I201*H201,2)</f>
        <v>0</v>
      </c>
      <c r="K201" s="210" t="s">
        <v>140</v>
      </c>
      <c r="L201" s="48"/>
      <c r="M201" s="215" t="s">
        <v>19</v>
      </c>
      <c r="N201" s="216" t="s">
        <v>44</v>
      </c>
      <c r="O201" s="88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R201" s="219" t="s">
        <v>141</v>
      </c>
      <c r="AT201" s="219" t="s">
        <v>136</v>
      </c>
      <c r="AU201" s="219" t="s">
        <v>135</v>
      </c>
      <c r="AY201" s="21" t="s">
        <v>130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21" t="s">
        <v>135</v>
      </c>
      <c r="BK201" s="220">
        <f>ROUND(I201*H201,2)</f>
        <v>0</v>
      </c>
      <c r="BL201" s="21" t="s">
        <v>141</v>
      </c>
      <c r="BM201" s="219" t="s">
        <v>286</v>
      </c>
    </row>
    <row r="202" s="2" customFormat="1">
      <c r="A202" s="42"/>
      <c r="B202" s="43"/>
      <c r="C202" s="44"/>
      <c r="D202" s="221" t="s">
        <v>144</v>
      </c>
      <c r="E202" s="44"/>
      <c r="F202" s="222" t="s">
        <v>287</v>
      </c>
      <c r="G202" s="44"/>
      <c r="H202" s="44"/>
      <c r="I202" s="223"/>
      <c r="J202" s="44"/>
      <c r="K202" s="44"/>
      <c r="L202" s="48"/>
      <c r="M202" s="224"/>
      <c r="N202" s="225"/>
      <c r="O202" s="88"/>
      <c r="P202" s="88"/>
      <c r="Q202" s="88"/>
      <c r="R202" s="88"/>
      <c r="S202" s="88"/>
      <c r="T202" s="89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T202" s="21" t="s">
        <v>144</v>
      </c>
      <c r="AU202" s="21" t="s">
        <v>135</v>
      </c>
    </row>
    <row r="203" s="12" customFormat="1" ht="22.8" customHeight="1">
      <c r="A203" s="12"/>
      <c r="B203" s="192"/>
      <c r="C203" s="193"/>
      <c r="D203" s="194" t="s">
        <v>71</v>
      </c>
      <c r="E203" s="206" t="s">
        <v>288</v>
      </c>
      <c r="F203" s="206" t="s">
        <v>289</v>
      </c>
      <c r="G203" s="193"/>
      <c r="H203" s="193"/>
      <c r="I203" s="196"/>
      <c r="J203" s="207">
        <f>BK203</f>
        <v>0</v>
      </c>
      <c r="K203" s="193"/>
      <c r="L203" s="198"/>
      <c r="M203" s="199"/>
      <c r="N203" s="200"/>
      <c r="O203" s="200"/>
      <c r="P203" s="201">
        <f>SUM(P204:P205)</f>
        <v>0</v>
      </c>
      <c r="Q203" s="200"/>
      <c r="R203" s="201">
        <f>SUM(R204:R205)</f>
        <v>0</v>
      </c>
      <c r="S203" s="200"/>
      <c r="T203" s="202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3" t="s">
        <v>80</v>
      </c>
      <c r="AT203" s="204" t="s">
        <v>71</v>
      </c>
      <c r="AU203" s="204" t="s">
        <v>80</v>
      </c>
      <c r="AY203" s="203" t="s">
        <v>130</v>
      </c>
      <c r="BK203" s="205">
        <f>SUM(BK204:BK205)</f>
        <v>0</v>
      </c>
    </row>
    <row r="204" s="2" customFormat="1" ht="37.8" customHeight="1">
      <c r="A204" s="42"/>
      <c r="B204" s="43"/>
      <c r="C204" s="208" t="s">
        <v>290</v>
      </c>
      <c r="D204" s="208" t="s">
        <v>136</v>
      </c>
      <c r="E204" s="209" t="s">
        <v>291</v>
      </c>
      <c r="F204" s="210" t="s">
        <v>292</v>
      </c>
      <c r="G204" s="211" t="s">
        <v>270</v>
      </c>
      <c r="H204" s="212">
        <v>1.1479999999999999</v>
      </c>
      <c r="I204" s="213"/>
      <c r="J204" s="214">
        <f>ROUND(I204*H204,2)</f>
        <v>0</v>
      </c>
      <c r="K204" s="210" t="s">
        <v>140</v>
      </c>
      <c r="L204" s="48"/>
      <c r="M204" s="215" t="s">
        <v>19</v>
      </c>
      <c r="N204" s="216" t="s">
        <v>44</v>
      </c>
      <c r="O204" s="88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19" t="s">
        <v>141</v>
      </c>
      <c r="AT204" s="219" t="s">
        <v>136</v>
      </c>
      <c r="AU204" s="219" t="s">
        <v>135</v>
      </c>
      <c r="AY204" s="21" t="s">
        <v>130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1" t="s">
        <v>135</v>
      </c>
      <c r="BK204" s="220">
        <f>ROUND(I204*H204,2)</f>
        <v>0</v>
      </c>
      <c r="BL204" s="21" t="s">
        <v>141</v>
      </c>
      <c r="BM204" s="219" t="s">
        <v>293</v>
      </c>
    </row>
    <row r="205" s="2" customFormat="1">
      <c r="A205" s="42"/>
      <c r="B205" s="43"/>
      <c r="C205" s="44"/>
      <c r="D205" s="221" t="s">
        <v>144</v>
      </c>
      <c r="E205" s="44"/>
      <c r="F205" s="222" t="s">
        <v>294</v>
      </c>
      <c r="G205" s="44"/>
      <c r="H205" s="44"/>
      <c r="I205" s="223"/>
      <c r="J205" s="44"/>
      <c r="K205" s="44"/>
      <c r="L205" s="48"/>
      <c r="M205" s="224"/>
      <c r="N205" s="22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1" t="s">
        <v>144</v>
      </c>
      <c r="AU205" s="21" t="s">
        <v>135</v>
      </c>
    </row>
    <row r="206" s="12" customFormat="1" ht="25.92" customHeight="1">
      <c r="A206" s="12"/>
      <c r="B206" s="192"/>
      <c r="C206" s="193"/>
      <c r="D206" s="194" t="s">
        <v>71</v>
      </c>
      <c r="E206" s="195" t="s">
        <v>295</v>
      </c>
      <c r="F206" s="195" t="s">
        <v>296</v>
      </c>
      <c r="G206" s="193"/>
      <c r="H206" s="193"/>
      <c r="I206" s="196"/>
      <c r="J206" s="197">
        <f>BK206</f>
        <v>0</v>
      </c>
      <c r="K206" s="193"/>
      <c r="L206" s="198"/>
      <c r="M206" s="199"/>
      <c r="N206" s="200"/>
      <c r="O206" s="200"/>
      <c r="P206" s="201">
        <f>P207+P219+P258+P265+P272+P280+P303+P328</f>
        <v>0</v>
      </c>
      <c r="Q206" s="200"/>
      <c r="R206" s="201">
        <f>R207+R219+R258+R265+R272+R280+R303+R328</f>
        <v>1.69758275</v>
      </c>
      <c r="S206" s="200"/>
      <c r="T206" s="202">
        <f>T207+T219+T258+T265+T272+T280+T303+T328</f>
        <v>0.0030370800000000002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3" t="s">
        <v>135</v>
      </c>
      <c r="AT206" s="204" t="s">
        <v>71</v>
      </c>
      <c r="AU206" s="204" t="s">
        <v>72</v>
      </c>
      <c r="AY206" s="203" t="s">
        <v>130</v>
      </c>
      <c r="BK206" s="205">
        <f>BK207+BK219+BK258+BK265+BK272+BK280+BK303+BK328</f>
        <v>0</v>
      </c>
    </row>
    <row r="207" s="12" customFormat="1" ht="22.8" customHeight="1">
      <c r="A207" s="12"/>
      <c r="B207" s="192"/>
      <c r="C207" s="193"/>
      <c r="D207" s="194" t="s">
        <v>71</v>
      </c>
      <c r="E207" s="206" t="s">
        <v>297</v>
      </c>
      <c r="F207" s="206" t="s">
        <v>298</v>
      </c>
      <c r="G207" s="193"/>
      <c r="H207" s="193"/>
      <c r="I207" s="196"/>
      <c r="J207" s="207">
        <f>BK207</f>
        <v>0</v>
      </c>
      <c r="K207" s="193"/>
      <c r="L207" s="198"/>
      <c r="M207" s="199"/>
      <c r="N207" s="200"/>
      <c r="O207" s="200"/>
      <c r="P207" s="201">
        <f>SUM(P208:P218)</f>
        <v>0</v>
      </c>
      <c r="Q207" s="200"/>
      <c r="R207" s="201">
        <f>SUM(R208:R218)</f>
        <v>0.10037209999999999</v>
      </c>
      <c r="S207" s="200"/>
      <c r="T207" s="202">
        <f>SUM(T208:T218)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3" t="s">
        <v>135</v>
      </c>
      <c r="AT207" s="204" t="s">
        <v>71</v>
      </c>
      <c r="AU207" s="204" t="s">
        <v>80</v>
      </c>
      <c r="AY207" s="203" t="s">
        <v>130</v>
      </c>
      <c r="BK207" s="205">
        <f>SUM(BK208:BK218)</f>
        <v>0</v>
      </c>
    </row>
    <row r="208" s="2" customFormat="1" ht="24.15" customHeight="1">
      <c r="A208" s="42"/>
      <c r="B208" s="43"/>
      <c r="C208" s="208" t="s">
        <v>299</v>
      </c>
      <c r="D208" s="208" t="s">
        <v>136</v>
      </c>
      <c r="E208" s="209" t="s">
        <v>300</v>
      </c>
      <c r="F208" s="210" t="s">
        <v>301</v>
      </c>
      <c r="G208" s="211" t="s">
        <v>139</v>
      </c>
      <c r="H208" s="212">
        <v>30.978999999999999</v>
      </c>
      <c r="I208" s="213"/>
      <c r="J208" s="214">
        <f>ROUND(I208*H208,2)</f>
        <v>0</v>
      </c>
      <c r="K208" s="210" t="s">
        <v>140</v>
      </c>
      <c r="L208" s="48"/>
      <c r="M208" s="215" t="s">
        <v>19</v>
      </c>
      <c r="N208" s="216" t="s">
        <v>44</v>
      </c>
      <c r="O208" s="88"/>
      <c r="P208" s="217">
        <f>O208*H208</f>
        <v>0</v>
      </c>
      <c r="Q208" s="217">
        <v>0.00029999999999999997</v>
      </c>
      <c r="R208" s="217">
        <f>Q208*H208</f>
        <v>0.0092936999999999985</v>
      </c>
      <c r="S208" s="217">
        <v>0</v>
      </c>
      <c r="T208" s="218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19" t="s">
        <v>238</v>
      </c>
      <c r="AT208" s="219" t="s">
        <v>136</v>
      </c>
      <c r="AU208" s="219" t="s">
        <v>135</v>
      </c>
      <c r="AY208" s="21" t="s">
        <v>130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1" t="s">
        <v>135</v>
      </c>
      <c r="BK208" s="220">
        <f>ROUND(I208*H208,2)</f>
        <v>0</v>
      </c>
      <c r="BL208" s="21" t="s">
        <v>238</v>
      </c>
      <c r="BM208" s="219" t="s">
        <v>302</v>
      </c>
    </row>
    <row r="209" s="2" customFormat="1">
      <c r="A209" s="42"/>
      <c r="B209" s="43"/>
      <c r="C209" s="44"/>
      <c r="D209" s="221" t="s">
        <v>144</v>
      </c>
      <c r="E209" s="44"/>
      <c r="F209" s="222" t="s">
        <v>303</v>
      </c>
      <c r="G209" s="44"/>
      <c r="H209" s="44"/>
      <c r="I209" s="223"/>
      <c r="J209" s="44"/>
      <c r="K209" s="44"/>
      <c r="L209" s="48"/>
      <c r="M209" s="224"/>
      <c r="N209" s="225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1" t="s">
        <v>144</v>
      </c>
      <c r="AU209" s="21" t="s">
        <v>135</v>
      </c>
    </row>
    <row r="210" s="15" customFormat="1">
      <c r="A210" s="15"/>
      <c r="B210" s="249"/>
      <c r="C210" s="250"/>
      <c r="D210" s="228" t="s">
        <v>146</v>
      </c>
      <c r="E210" s="251" t="s">
        <v>19</v>
      </c>
      <c r="F210" s="252" t="s">
        <v>250</v>
      </c>
      <c r="G210" s="250"/>
      <c r="H210" s="251" t="s">
        <v>19</v>
      </c>
      <c r="I210" s="253"/>
      <c r="J210" s="250"/>
      <c r="K210" s="250"/>
      <c r="L210" s="254"/>
      <c r="M210" s="255"/>
      <c r="N210" s="256"/>
      <c r="O210" s="256"/>
      <c r="P210" s="256"/>
      <c r="Q210" s="256"/>
      <c r="R210" s="256"/>
      <c r="S210" s="256"/>
      <c r="T210" s="25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8" t="s">
        <v>146</v>
      </c>
      <c r="AU210" s="258" t="s">
        <v>135</v>
      </c>
      <c r="AV210" s="15" t="s">
        <v>80</v>
      </c>
      <c r="AW210" s="15" t="s">
        <v>33</v>
      </c>
      <c r="AX210" s="15" t="s">
        <v>72</v>
      </c>
      <c r="AY210" s="258" t="s">
        <v>130</v>
      </c>
    </row>
    <row r="211" s="13" customFormat="1">
      <c r="A211" s="13"/>
      <c r="B211" s="226"/>
      <c r="C211" s="227"/>
      <c r="D211" s="228" t="s">
        <v>146</v>
      </c>
      <c r="E211" s="229" t="s">
        <v>19</v>
      </c>
      <c r="F211" s="230" t="s">
        <v>251</v>
      </c>
      <c r="G211" s="227"/>
      <c r="H211" s="231">
        <v>24.829000000000001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146</v>
      </c>
      <c r="AU211" s="237" t="s">
        <v>135</v>
      </c>
      <c r="AV211" s="13" t="s">
        <v>135</v>
      </c>
      <c r="AW211" s="13" t="s">
        <v>33</v>
      </c>
      <c r="AX211" s="13" t="s">
        <v>72</v>
      </c>
      <c r="AY211" s="237" t="s">
        <v>130</v>
      </c>
    </row>
    <row r="212" s="15" customFormat="1">
      <c r="A212" s="15"/>
      <c r="B212" s="249"/>
      <c r="C212" s="250"/>
      <c r="D212" s="228" t="s">
        <v>146</v>
      </c>
      <c r="E212" s="251" t="s">
        <v>19</v>
      </c>
      <c r="F212" s="252" t="s">
        <v>252</v>
      </c>
      <c r="G212" s="250"/>
      <c r="H212" s="251" t="s">
        <v>19</v>
      </c>
      <c r="I212" s="253"/>
      <c r="J212" s="250"/>
      <c r="K212" s="250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146</v>
      </c>
      <c r="AU212" s="258" t="s">
        <v>135</v>
      </c>
      <c r="AV212" s="15" t="s">
        <v>80</v>
      </c>
      <c r="AW212" s="15" t="s">
        <v>33</v>
      </c>
      <c r="AX212" s="15" t="s">
        <v>72</v>
      </c>
      <c r="AY212" s="258" t="s">
        <v>130</v>
      </c>
    </row>
    <row r="213" s="13" customFormat="1">
      <c r="A213" s="13"/>
      <c r="B213" s="226"/>
      <c r="C213" s="227"/>
      <c r="D213" s="228" t="s">
        <v>146</v>
      </c>
      <c r="E213" s="229" t="s">
        <v>19</v>
      </c>
      <c r="F213" s="230" t="s">
        <v>253</v>
      </c>
      <c r="G213" s="227"/>
      <c r="H213" s="231">
        <v>6.1500000000000004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146</v>
      </c>
      <c r="AU213" s="237" t="s">
        <v>135</v>
      </c>
      <c r="AV213" s="13" t="s">
        <v>135</v>
      </c>
      <c r="AW213" s="13" t="s">
        <v>33</v>
      </c>
      <c r="AX213" s="13" t="s">
        <v>72</v>
      </c>
      <c r="AY213" s="237" t="s">
        <v>130</v>
      </c>
    </row>
    <row r="214" s="14" customFormat="1">
      <c r="A214" s="14"/>
      <c r="B214" s="238"/>
      <c r="C214" s="239"/>
      <c r="D214" s="228" t="s">
        <v>146</v>
      </c>
      <c r="E214" s="240" t="s">
        <v>19</v>
      </c>
      <c r="F214" s="241" t="s">
        <v>148</v>
      </c>
      <c r="G214" s="239"/>
      <c r="H214" s="242">
        <v>30.978999999999999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146</v>
      </c>
      <c r="AU214" s="248" t="s">
        <v>135</v>
      </c>
      <c r="AV214" s="14" t="s">
        <v>142</v>
      </c>
      <c r="AW214" s="14" t="s">
        <v>33</v>
      </c>
      <c r="AX214" s="14" t="s">
        <v>80</v>
      </c>
      <c r="AY214" s="248" t="s">
        <v>130</v>
      </c>
    </row>
    <row r="215" s="2" customFormat="1" ht="16.5" customHeight="1">
      <c r="A215" s="42"/>
      <c r="B215" s="43"/>
      <c r="C215" s="259" t="s">
        <v>304</v>
      </c>
      <c r="D215" s="259" t="s">
        <v>305</v>
      </c>
      <c r="E215" s="260" t="s">
        <v>306</v>
      </c>
      <c r="F215" s="261" t="s">
        <v>307</v>
      </c>
      <c r="G215" s="262" t="s">
        <v>139</v>
      </c>
      <c r="H215" s="263">
        <v>32.527999999999999</v>
      </c>
      <c r="I215" s="264"/>
      <c r="J215" s="265">
        <f>ROUND(I215*H215,2)</f>
        <v>0</v>
      </c>
      <c r="K215" s="261" t="s">
        <v>140</v>
      </c>
      <c r="L215" s="266"/>
      <c r="M215" s="267" t="s">
        <v>19</v>
      </c>
      <c r="N215" s="268" t="s">
        <v>44</v>
      </c>
      <c r="O215" s="88"/>
      <c r="P215" s="217">
        <f>O215*H215</f>
        <v>0</v>
      </c>
      <c r="Q215" s="217">
        <v>0.0028</v>
      </c>
      <c r="R215" s="217">
        <f>Q215*H215</f>
        <v>0.09107839999999999</v>
      </c>
      <c r="S215" s="217">
        <v>0</v>
      </c>
      <c r="T215" s="218">
        <f>S215*H215</f>
        <v>0</v>
      </c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R215" s="219" t="s">
        <v>308</v>
      </c>
      <c r="AT215" s="219" t="s">
        <v>305</v>
      </c>
      <c r="AU215" s="219" t="s">
        <v>135</v>
      </c>
      <c r="AY215" s="21" t="s">
        <v>130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1" t="s">
        <v>135</v>
      </c>
      <c r="BK215" s="220">
        <f>ROUND(I215*H215,2)</f>
        <v>0</v>
      </c>
      <c r="BL215" s="21" t="s">
        <v>238</v>
      </c>
      <c r="BM215" s="219" t="s">
        <v>309</v>
      </c>
    </row>
    <row r="216" s="13" customFormat="1">
      <c r="A216" s="13"/>
      <c r="B216" s="226"/>
      <c r="C216" s="227"/>
      <c r="D216" s="228" t="s">
        <v>146</v>
      </c>
      <c r="E216" s="227"/>
      <c r="F216" s="230" t="s">
        <v>310</v>
      </c>
      <c r="G216" s="227"/>
      <c r="H216" s="231">
        <v>32.527999999999999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146</v>
      </c>
      <c r="AU216" s="237" t="s">
        <v>135</v>
      </c>
      <c r="AV216" s="13" t="s">
        <v>135</v>
      </c>
      <c r="AW216" s="13" t="s">
        <v>4</v>
      </c>
      <c r="AX216" s="13" t="s">
        <v>80</v>
      </c>
      <c r="AY216" s="237" t="s">
        <v>130</v>
      </c>
    </row>
    <row r="217" s="2" customFormat="1" ht="24.15" customHeight="1">
      <c r="A217" s="42"/>
      <c r="B217" s="43"/>
      <c r="C217" s="208" t="s">
        <v>311</v>
      </c>
      <c r="D217" s="208" t="s">
        <v>136</v>
      </c>
      <c r="E217" s="209" t="s">
        <v>312</v>
      </c>
      <c r="F217" s="210" t="s">
        <v>313</v>
      </c>
      <c r="G217" s="211" t="s">
        <v>270</v>
      </c>
      <c r="H217" s="212">
        <v>0.10000000000000001</v>
      </c>
      <c r="I217" s="213"/>
      <c r="J217" s="214">
        <f>ROUND(I217*H217,2)</f>
        <v>0</v>
      </c>
      <c r="K217" s="210" t="s">
        <v>140</v>
      </c>
      <c r="L217" s="48"/>
      <c r="M217" s="215" t="s">
        <v>19</v>
      </c>
      <c r="N217" s="216" t="s">
        <v>44</v>
      </c>
      <c r="O217" s="88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19" t="s">
        <v>238</v>
      </c>
      <c r="AT217" s="219" t="s">
        <v>136</v>
      </c>
      <c r="AU217" s="219" t="s">
        <v>135</v>
      </c>
      <c r="AY217" s="21" t="s">
        <v>130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1" t="s">
        <v>135</v>
      </c>
      <c r="BK217" s="220">
        <f>ROUND(I217*H217,2)</f>
        <v>0</v>
      </c>
      <c r="BL217" s="21" t="s">
        <v>238</v>
      </c>
      <c r="BM217" s="219" t="s">
        <v>314</v>
      </c>
    </row>
    <row r="218" s="2" customFormat="1">
      <c r="A218" s="42"/>
      <c r="B218" s="43"/>
      <c r="C218" s="44"/>
      <c r="D218" s="221" t="s">
        <v>144</v>
      </c>
      <c r="E218" s="44"/>
      <c r="F218" s="222" t="s">
        <v>315</v>
      </c>
      <c r="G218" s="44"/>
      <c r="H218" s="44"/>
      <c r="I218" s="223"/>
      <c r="J218" s="44"/>
      <c r="K218" s="44"/>
      <c r="L218" s="48"/>
      <c r="M218" s="224"/>
      <c r="N218" s="22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1" t="s">
        <v>144</v>
      </c>
      <c r="AU218" s="21" t="s">
        <v>135</v>
      </c>
    </row>
    <row r="219" s="12" customFormat="1" ht="22.8" customHeight="1">
      <c r="A219" s="12"/>
      <c r="B219" s="192"/>
      <c r="C219" s="193"/>
      <c r="D219" s="194" t="s">
        <v>71</v>
      </c>
      <c r="E219" s="206" t="s">
        <v>316</v>
      </c>
      <c r="F219" s="206" t="s">
        <v>317</v>
      </c>
      <c r="G219" s="193"/>
      <c r="H219" s="193"/>
      <c r="I219" s="196"/>
      <c r="J219" s="207">
        <f>BK219</f>
        <v>0</v>
      </c>
      <c r="K219" s="193"/>
      <c r="L219" s="198"/>
      <c r="M219" s="199"/>
      <c r="N219" s="200"/>
      <c r="O219" s="200"/>
      <c r="P219" s="201">
        <f>SUM(P220:P257)</f>
        <v>0</v>
      </c>
      <c r="Q219" s="200"/>
      <c r="R219" s="201">
        <f>SUM(R220:R257)</f>
        <v>0.58493645999999999</v>
      </c>
      <c r="S219" s="200"/>
      <c r="T219" s="202">
        <f>SUM(T220:T257)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3" t="s">
        <v>135</v>
      </c>
      <c r="AT219" s="204" t="s">
        <v>71</v>
      </c>
      <c r="AU219" s="204" t="s">
        <v>80</v>
      </c>
      <c r="AY219" s="203" t="s">
        <v>130</v>
      </c>
      <c r="BK219" s="205">
        <f>SUM(BK220:BK257)</f>
        <v>0</v>
      </c>
    </row>
    <row r="220" s="2" customFormat="1" ht="37.8" customHeight="1">
      <c r="A220" s="42"/>
      <c r="B220" s="43"/>
      <c r="C220" s="208" t="s">
        <v>318</v>
      </c>
      <c r="D220" s="208" t="s">
        <v>136</v>
      </c>
      <c r="E220" s="209" t="s">
        <v>319</v>
      </c>
      <c r="F220" s="210" t="s">
        <v>320</v>
      </c>
      <c r="G220" s="211" t="s">
        <v>139</v>
      </c>
      <c r="H220" s="212">
        <v>6.1500000000000004</v>
      </c>
      <c r="I220" s="213"/>
      <c r="J220" s="214">
        <f>ROUND(I220*H220,2)</f>
        <v>0</v>
      </c>
      <c r="K220" s="210" t="s">
        <v>140</v>
      </c>
      <c r="L220" s="48"/>
      <c r="M220" s="215" t="s">
        <v>19</v>
      </c>
      <c r="N220" s="216" t="s">
        <v>44</v>
      </c>
      <c r="O220" s="88"/>
      <c r="P220" s="217">
        <f>O220*H220</f>
        <v>0</v>
      </c>
      <c r="Q220" s="217">
        <v>0.014500000000000001</v>
      </c>
      <c r="R220" s="217">
        <f>Q220*H220</f>
        <v>0.089175000000000004</v>
      </c>
      <c r="S220" s="217">
        <v>0</v>
      </c>
      <c r="T220" s="218">
        <f>S220*H220</f>
        <v>0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19" t="s">
        <v>238</v>
      </c>
      <c r="AT220" s="219" t="s">
        <v>136</v>
      </c>
      <c r="AU220" s="219" t="s">
        <v>135</v>
      </c>
      <c r="AY220" s="21" t="s">
        <v>130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21" t="s">
        <v>135</v>
      </c>
      <c r="BK220" s="220">
        <f>ROUND(I220*H220,2)</f>
        <v>0</v>
      </c>
      <c r="BL220" s="21" t="s">
        <v>238</v>
      </c>
      <c r="BM220" s="219" t="s">
        <v>321</v>
      </c>
    </row>
    <row r="221" s="2" customFormat="1">
      <c r="A221" s="42"/>
      <c r="B221" s="43"/>
      <c r="C221" s="44"/>
      <c r="D221" s="221" t="s">
        <v>144</v>
      </c>
      <c r="E221" s="44"/>
      <c r="F221" s="222" t="s">
        <v>322</v>
      </c>
      <c r="G221" s="44"/>
      <c r="H221" s="44"/>
      <c r="I221" s="223"/>
      <c r="J221" s="44"/>
      <c r="K221" s="44"/>
      <c r="L221" s="48"/>
      <c r="M221" s="224"/>
      <c r="N221" s="225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1" t="s">
        <v>144</v>
      </c>
      <c r="AU221" s="21" t="s">
        <v>135</v>
      </c>
    </row>
    <row r="222" s="15" customFormat="1">
      <c r="A222" s="15"/>
      <c r="B222" s="249"/>
      <c r="C222" s="250"/>
      <c r="D222" s="228" t="s">
        <v>146</v>
      </c>
      <c r="E222" s="251" t="s">
        <v>19</v>
      </c>
      <c r="F222" s="252" t="s">
        <v>252</v>
      </c>
      <c r="G222" s="250"/>
      <c r="H222" s="251" t="s">
        <v>19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146</v>
      </c>
      <c r="AU222" s="258" t="s">
        <v>135</v>
      </c>
      <c r="AV222" s="15" t="s">
        <v>80</v>
      </c>
      <c r="AW222" s="15" t="s">
        <v>33</v>
      </c>
      <c r="AX222" s="15" t="s">
        <v>72</v>
      </c>
      <c r="AY222" s="258" t="s">
        <v>130</v>
      </c>
    </row>
    <row r="223" s="13" customFormat="1">
      <c r="A223" s="13"/>
      <c r="B223" s="226"/>
      <c r="C223" s="227"/>
      <c r="D223" s="228" t="s">
        <v>146</v>
      </c>
      <c r="E223" s="229" t="s">
        <v>19</v>
      </c>
      <c r="F223" s="230" t="s">
        <v>253</v>
      </c>
      <c r="G223" s="227"/>
      <c r="H223" s="231">
        <v>6.1500000000000004</v>
      </c>
      <c r="I223" s="232"/>
      <c r="J223" s="227"/>
      <c r="K223" s="227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146</v>
      </c>
      <c r="AU223" s="237" t="s">
        <v>135</v>
      </c>
      <c r="AV223" s="13" t="s">
        <v>135</v>
      </c>
      <c r="AW223" s="13" t="s">
        <v>33</v>
      </c>
      <c r="AX223" s="13" t="s">
        <v>72</v>
      </c>
      <c r="AY223" s="237" t="s">
        <v>130</v>
      </c>
    </row>
    <row r="224" s="14" customFormat="1">
      <c r="A224" s="14"/>
      <c r="B224" s="238"/>
      <c r="C224" s="239"/>
      <c r="D224" s="228" t="s">
        <v>146</v>
      </c>
      <c r="E224" s="240" t="s">
        <v>19</v>
      </c>
      <c r="F224" s="241" t="s">
        <v>148</v>
      </c>
      <c r="G224" s="239"/>
      <c r="H224" s="242">
        <v>6.1500000000000004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8" t="s">
        <v>146</v>
      </c>
      <c r="AU224" s="248" t="s">
        <v>135</v>
      </c>
      <c r="AV224" s="14" t="s">
        <v>142</v>
      </c>
      <c r="AW224" s="14" t="s">
        <v>33</v>
      </c>
      <c r="AX224" s="14" t="s">
        <v>80</v>
      </c>
      <c r="AY224" s="248" t="s">
        <v>130</v>
      </c>
    </row>
    <row r="225" s="2" customFormat="1" ht="16.5" customHeight="1">
      <c r="A225" s="42"/>
      <c r="B225" s="43"/>
      <c r="C225" s="259" t="s">
        <v>323</v>
      </c>
      <c r="D225" s="259" t="s">
        <v>305</v>
      </c>
      <c r="E225" s="260" t="s">
        <v>324</v>
      </c>
      <c r="F225" s="261" t="s">
        <v>325</v>
      </c>
      <c r="G225" s="262" t="s">
        <v>139</v>
      </c>
      <c r="H225" s="263">
        <v>-6.1500000000000004</v>
      </c>
      <c r="I225" s="264"/>
      <c r="J225" s="265">
        <f>ROUND(I225*H225,2)</f>
        <v>0</v>
      </c>
      <c r="K225" s="261" t="s">
        <v>140</v>
      </c>
      <c r="L225" s="266"/>
      <c r="M225" s="267" t="s">
        <v>19</v>
      </c>
      <c r="N225" s="268" t="s">
        <v>44</v>
      </c>
      <c r="O225" s="88"/>
      <c r="P225" s="217">
        <f>O225*H225</f>
        <v>0</v>
      </c>
      <c r="Q225" s="217">
        <v>0.0112</v>
      </c>
      <c r="R225" s="217">
        <f>Q225*H225</f>
        <v>-0.068879999999999997</v>
      </c>
      <c r="S225" s="217">
        <v>0</v>
      </c>
      <c r="T225" s="218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19" t="s">
        <v>308</v>
      </c>
      <c r="AT225" s="219" t="s">
        <v>305</v>
      </c>
      <c r="AU225" s="219" t="s">
        <v>135</v>
      </c>
      <c r="AY225" s="21" t="s">
        <v>130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1" t="s">
        <v>135</v>
      </c>
      <c r="BK225" s="220">
        <f>ROUND(I225*H225,2)</f>
        <v>0</v>
      </c>
      <c r="BL225" s="21" t="s">
        <v>238</v>
      </c>
      <c r="BM225" s="219" t="s">
        <v>326</v>
      </c>
    </row>
    <row r="226" s="2" customFormat="1" ht="16.5" customHeight="1">
      <c r="A226" s="42"/>
      <c r="B226" s="43"/>
      <c r="C226" s="259" t="s">
        <v>327</v>
      </c>
      <c r="D226" s="259" t="s">
        <v>305</v>
      </c>
      <c r="E226" s="260" t="s">
        <v>328</v>
      </c>
      <c r="F226" s="261" t="s">
        <v>329</v>
      </c>
      <c r="G226" s="262" t="s">
        <v>139</v>
      </c>
      <c r="H226" s="263">
        <v>6.7649999999999997</v>
      </c>
      <c r="I226" s="264"/>
      <c r="J226" s="265">
        <f>ROUND(I226*H226,2)</f>
        <v>0</v>
      </c>
      <c r="K226" s="261" t="s">
        <v>140</v>
      </c>
      <c r="L226" s="266"/>
      <c r="M226" s="267" t="s">
        <v>19</v>
      </c>
      <c r="N226" s="268" t="s">
        <v>44</v>
      </c>
      <c r="O226" s="88"/>
      <c r="P226" s="217">
        <f>O226*H226</f>
        <v>0</v>
      </c>
      <c r="Q226" s="217">
        <v>0.019900000000000001</v>
      </c>
      <c r="R226" s="217">
        <f>Q226*H226</f>
        <v>0.13462350000000001</v>
      </c>
      <c r="S226" s="217">
        <v>0</v>
      </c>
      <c r="T226" s="218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19" t="s">
        <v>308</v>
      </c>
      <c r="AT226" s="219" t="s">
        <v>305</v>
      </c>
      <c r="AU226" s="219" t="s">
        <v>135</v>
      </c>
      <c r="AY226" s="21" t="s">
        <v>130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1" t="s">
        <v>135</v>
      </c>
      <c r="BK226" s="220">
        <f>ROUND(I226*H226,2)</f>
        <v>0</v>
      </c>
      <c r="BL226" s="21" t="s">
        <v>238</v>
      </c>
      <c r="BM226" s="219" t="s">
        <v>330</v>
      </c>
    </row>
    <row r="227" s="13" customFormat="1">
      <c r="A227" s="13"/>
      <c r="B227" s="226"/>
      <c r="C227" s="227"/>
      <c r="D227" s="228" t="s">
        <v>146</v>
      </c>
      <c r="E227" s="227"/>
      <c r="F227" s="230" t="s">
        <v>331</v>
      </c>
      <c r="G227" s="227"/>
      <c r="H227" s="231">
        <v>6.7649999999999997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146</v>
      </c>
      <c r="AU227" s="237" t="s">
        <v>135</v>
      </c>
      <c r="AV227" s="13" t="s">
        <v>135</v>
      </c>
      <c r="AW227" s="13" t="s">
        <v>4</v>
      </c>
      <c r="AX227" s="13" t="s">
        <v>80</v>
      </c>
      <c r="AY227" s="237" t="s">
        <v>130</v>
      </c>
    </row>
    <row r="228" s="2" customFormat="1" ht="24.15" customHeight="1">
      <c r="A228" s="42"/>
      <c r="B228" s="43"/>
      <c r="C228" s="208" t="s">
        <v>332</v>
      </c>
      <c r="D228" s="208" t="s">
        <v>136</v>
      </c>
      <c r="E228" s="209" t="s">
        <v>333</v>
      </c>
      <c r="F228" s="210" t="s">
        <v>334</v>
      </c>
      <c r="G228" s="211" t="s">
        <v>139</v>
      </c>
      <c r="H228" s="212">
        <v>24.829000000000001</v>
      </c>
      <c r="I228" s="213"/>
      <c r="J228" s="214">
        <f>ROUND(I228*H228,2)</f>
        <v>0</v>
      </c>
      <c r="K228" s="210" t="s">
        <v>140</v>
      </c>
      <c r="L228" s="48"/>
      <c r="M228" s="215" t="s">
        <v>19</v>
      </c>
      <c r="N228" s="216" t="s">
        <v>44</v>
      </c>
      <c r="O228" s="88"/>
      <c r="P228" s="217">
        <f>O228*H228</f>
        <v>0</v>
      </c>
      <c r="Q228" s="217">
        <v>0.013860000000000001</v>
      </c>
      <c r="R228" s="217">
        <f>Q228*H228</f>
        <v>0.34412994000000002</v>
      </c>
      <c r="S228" s="217">
        <v>0</v>
      </c>
      <c r="T228" s="218">
        <f>S228*H228</f>
        <v>0</v>
      </c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R228" s="219" t="s">
        <v>238</v>
      </c>
      <c r="AT228" s="219" t="s">
        <v>136</v>
      </c>
      <c r="AU228" s="219" t="s">
        <v>135</v>
      </c>
      <c r="AY228" s="21" t="s">
        <v>130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1" t="s">
        <v>135</v>
      </c>
      <c r="BK228" s="220">
        <f>ROUND(I228*H228,2)</f>
        <v>0</v>
      </c>
      <c r="BL228" s="21" t="s">
        <v>238</v>
      </c>
      <c r="BM228" s="219" t="s">
        <v>335</v>
      </c>
    </row>
    <row r="229" s="2" customFormat="1">
      <c r="A229" s="42"/>
      <c r="B229" s="43"/>
      <c r="C229" s="44"/>
      <c r="D229" s="221" t="s">
        <v>144</v>
      </c>
      <c r="E229" s="44"/>
      <c r="F229" s="222" t="s">
        <v>336</v>
      </c>
      <c r="G229" s="44"/>
      <c r="H229" s="44"/>
      <c r="I229" s="223"/>
      <c r="J229" s="44"/>
      <c r="K229" s="44"/>
      <c r="L229" s="48"/>
      <c r="M229" s="224"/>
      <c r="N229" s="225"/>
      <c r="O229" s="88"/>
      <c r="P229" s="88"/>
      <c r="Q229" s="88"/>
      <c r="R229" s="88"/>
      <c r="S229" s="88"/>
      <c r="T229" s="89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T229" s="21" t="s">
        <v>144</v>
      </c>
      <c r="AU229" s="21" t="s">
        <v>135</v>
      </c>
    </row>
    <row r="230" s="15" customFormat="1">
      <c r="A230" s="15"/>
      <c r="B230" s="249"/>
      <c r="C230" s="250"/>
      <c r="D230" s="228" t="s">
        <v>146</v>
      </c>
      <c r="E230" s="251" t="s">
        <v>19</v>
      </c>
      <c r="F230" s="252" t="s">
        <v>250</v>
      </c>
      <c r="G230" s="250"/>
      <c r="H230" s="251" t="s">
        <v>19</v>
      </c>
      <c r="I230" s="253"/>
      <c r="J230" s="250"/>
      <c r="K230" s="250"/>
      <c r="L230" s="254"/>
      <c r="M230" s="255"/>
      <c r="N230" s="256"/>
      <c r="O230" s="256"/>
      <c r="P230" s="256"/>
      <c r="Q230" s="256"/>
      <c r="R230" s="256"/>
      <c r="S230" s="256"/>
      <c r="T230" s="25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8" t="s">
        <v>146</v>
      </c>
      <c r="AU230" s="258" t="s">
        <v>135</v>
      </c>
      <c r="AV230" s="15" t="s">
        <v>80</v>
      </c>
      <c r="AW230" s="15" t="s">
        <v>33</v>
      </c>
      <c r="AX230" s="15" t="s">
        <v>72</v>
      </c>
      <c r="AY230" s="258" t="s">
        <v>130</v>
      </c>
    </row>
    <row r="231" s="13" customFormat="1">
      <c r="A231" s="13"/>
      <c r="B231" s="226"/>
      <c r="C231" s="227"/>
      <c r="D231" s="228" t="s">
        <v>146</v>
      </c>
      <c r="E231" s="229" t="s">
        <v>19</v>
      </c>
      <c r="F231" s="230" t="s">
        <v>251</v>
      </c>
      <c r="G231" s="227"/>
      <c r="H231" s="231">
        <v>24.829000000000001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146</v>
      </c>
      <c r="AU231" s="237" t="s">
        <v>135</v>
      </c>
      <c r="AV231" s="13" t="s">
        <v>135</v>
      </c>
      <c r="AW231" s="13" t="s">
        <v>33</v>
      </c>
      <c r="AX231" s="13" t="s">
        <v>72</v>
      </c>
      <c r="AY231" s="237" t="s">
        <v>130</v>
      </c>
    </row>
    <row r="232" s="14" customFormat="1">
      <c r="A232" s="14"/>
      <c r="B232" s="238"/>
      <c r="C232" s="239"/>
      <c r="D232" s="228" t="s">
        <v>146</v>
      </c>
      <c r="E232" s="240" t="s">
        <v>19</v>
      </c>
      <c r="F232" s="241" t="s">
        <v>148</v>
      </c>
      <c r="G232" s="239"/>
      <c r="H232" s="242">
        <v>24.829000000000001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146</v>
      </c>
      <c r="AU232" s="248" t="s">
        <v>135</v>
      </c>
      <c r="AV232" s="14" t="s">
        <v>142</v>
      </c>
      <c r="AW232" s="14" t="s">
        <v>33</v>
      </c>
      <c r="AX232" s="14" t="s">
        <v>80</v>
      </c>
      <c r="AY232" s="248" t="s">
        <v>130</v>
      </c>
    </row>
    <row r="233" s="2" customFormat="1" ht="24.15" customHeight="1">
      <c r="A233" s="42"/>
      <c r="B233" s="43"/>
      <c r="C233" s="208" t="s">
        <v>308</v>
      </c>
      <c r="D233" s="208" t="s">
        <v>136</v>
      </c>
      <c r="E233" s="209" t="s">
        <v>337</v>
      </c>
      <c r="F233" s="210" t="s">
        <v>338</v>
      </c>
      <c r="G233" s="211" t="s">
        <v>139</v>
      </c>
      <c r="H233" s="212">
        <v>24.829000000000001</v>
      </c>
      <c r="I233" s="213"/>
      <c r="J233" s="214">
        <f>ROUND(I233*H233,2)</f>
        <v>0</v>
      </c>
      <c r="K233" s="210" t="s">
        <v>140</v>
      </c>
      <c r="L233" s="48"/>
      <c r="M233" s="215" t="s">
        <v>19</v>
      </c>
      <c r="N233" s="216" t="s">
        <v>44</v>
      </c>
      <c r="O233" s="88"/>
      <c r="P233" s="217">
        <f>O233*H233</f>
        <v>0</v>
      </c>
      <c r="Q233" s="217">
        <v>0.00010000000000000001</v>
      </c>
      <c r="R233" s="217">
        <f>Q233*H233</f>
        <v>0.0024829000000000001</v>
      </c>
      <c r="S233" s="217">
        <v>0</v>
      </c>
      <c r="T233" s="218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19" t="s">
        <v>238</v>
      </c>
      <c r="AT233" s="219" t="s">
        <v>136</v>
      </c>
      <c r="AU233" s="219" t="s">
        <v>135</v>
      </c>
      <c r="AY233" s="21" t="s">
        <v>130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1" t="s">
        <v>135</v>
      </c>
      <c r="BK233" s="220">
        <f>ROUND(I233*H233,2)</f>
        <v>0</v>
      </c>
      <c r="BL233" s="21" t="s">
        <v>238</v>
      </c>
      <c r="BM233" s="219" t="s">
        <v>339</v>
      </c>
    </row>
    <row r="234" s="2" customFormat="1">
      <c r="A234" s="42"/>
      <c r="B234" s="43"/>
      <c r="C234" s="44"/>
      <c r="D234" s="221" t="s">
        <v>144</v>
      </c>
      <c r="E234" s="44"/>
      <c r="F234" s="222" t="s">
        <v>340</v>
      </c>
      <c r="G234" s="44"/>
      <c r="H234" s="44"/>
      <c r="I234" s="223"/>
      <c r="J234" s="44"/>
      <c r="K234" s="44"/>
      <c r="L234" s="48"/>
      <c r="M234" s="224"/>
      <c r="N234" s="225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1" t="s">
        <v>144</v>
      </c>
      <c r="AU234" s="21" t="s">
        <v>135</v>
      </c>
    </row>
    <row r="235" s="2" customFormat="1" ht="24.15" customHeight="1">
      <c r="A235" s="42"/>
      <c r="B235" s="43"/>
      <c r="C235" s="208" t="s">
        <v>341</v>
      </c>
      <c r="D235" s="208" t="s">
        <v>136</v>
      </c>
      <c r="E235" s="209" t="s">
        <v>342</v>
      </c>
      <c r="F235" s="210" t="s">
        <v>343</v>
      </c>
      <c r="G235" s="211" t="s">
        <v>139</v>
      </c>
      <c r="H235" s="212">
        <v>30.978999999999999</v>
      </c>
      <c r="I235" s="213"/>
      <c r="J235" s="214">
        <f>ROUND(I235*H235,2)</f>
        <v>0</v>
      </c>
      <c r="K235" s="210" t="s">
        <v>140</v>
      </c>
      <c r="L235" s="48"/>
      <c r="M235" s="215" t="s">
        <v>19</v>
      </c>
      <c r="N235" s="216" t="s">
        <v>44</v>
      </c>
      <c r="O235" s="88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19" t="s">
        <v>238</v>
      </c>
      <c r="AT235" s="219" t="s">
        <v>136</v>
      </c>
      <c r="AU235" s="219" t="s">
        <v>135</v>
      </c>
      <c r="AY235" s="21" t="s">
        <v>130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1" t="s">
        <v>135</v>
      </c>
      <c r="BK235" s="220">
        <f>ROUND(I235*H235,2)</f>
        <v>0</v>
      </c>
      <c r="BL235" s="21" t="s">
        <v>238</v>
      </c>
      <c r="BM235" s="219" t="s">
        <v>344</v>
      </c>
    </row>
    <row r="236" s="2" customFormat="1">
      <c r="A236" s="42"/>
      <c r="B236" s="43"/>
      <c r="C236" s="44"/>
      <c r="D236" s="221" t="s">
        <v>144</v>
      </c>
      <c r="E236" s="44"/>
      <c r="F236" s="222" t="s">
        <v>345</v>
      </c>
      <c r="G236" s="44"/>
      <c r="H236" s="44"/>
      <c r="I236" s="223"/>
      <c r="J236" s="44"/>
      <c r="K236" s="44"/>
      <c r="L236" s="48"/>
      <c r="M236" s="224"/>
      <c r="N236" s="225"/>
      <c r="O236" s="88"/>
      <c r="P236" s="88"/>
      <c r="Q236" s="88"/>
      <c r="R236" s="88"/>
      <c r="S236" s="88"/>
      <c r="T236" s="89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T236" s="21" t="s">
        <v>144</v>
      </c>
      <c r="AU236" s="21" t="s">
        <v>135</v>
      </c>
    </row>
    <row r="237" s="15" customFormat="1">
      <c r="A237" s="15"/>
      <c r="B237" s="249"/>
      <c r="C237" s="250"/>
      <c r="D237" s="228" t="s">
        <v>146</v>
      </c>
      <c r="E237" s="251" t="s">
        <v>19</v>
      </c>
      <c r="F237" s="252" t="s">
        <v>250</v>
      </c>
      <c r="G237" s="250"/>
      <c r="H237" s="251" t="s">
        <v>19</v>
      </c>
      <c r="I237" s="253"/>
      <c r="J237" s="250"/>
      <c r="K237" s="250"/>
      <c r="L237" s="254"/>
      <c r="M237" s="255"/>
      <c r="N237" s="256"/>
      <c r="O237" s="256"/>
      <c r="P237" s="256"/>
      <c r="Q237" s="256"/>
      <c r="R237" s="256"/>
      <c r="S237" s="256"/>
      <c r="T237" s="25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8" t="s">
        <v>146</v>
      </c>
      <c r="AU237" s="258" t="s">
        <v>135</v>
      </c>
      <c r="AV237" s="15" t="s">
        <v>80</v>
      </c>
      <c r="AW237" s="15" t="s">
        <v>33</v>
      </c>
      <c r="AX237" s="15" t="s">
        <v>72</v>
      </c>
      <c r="AY237" s="258" t="s">
        <v>130</v>
      </c>
    </row>
    <row r="238" s="13" customFormat="1">
      <c r="A238" s="13"/>
      <c r="B238" s="226"/>
      <c r="C238" s="227"/>
      <c r="D238" s="228" t="s">
        <v>146</v>
      </c>
      <c r="E238" s="229" t="s">
        <v>19</v>
      </c>
      <c r="F238" s="230" t="s">
        <v>251</v>
      </c>
      <c r="G238" s="227"/>
      <c r="H238" s="231">
        <v>24.829000000000001</v>
      </c>
      <c r="I238" s="232"/>
      <c r="J238" s="227"/>
      <c r="K238" s="227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146</v>
      </c>
      <c r="AU238" s="237" t="s">
        <v>135</v>
      </c>
      <c r="AV238" s="13" t="s">
        <v>135</v>
      </c>
      <c r="AW238" s="13" t="s">
        <v>33</v>
      </c>
      <c r="AX238" s="13" t="s">
        <v>72</v>
      </c>
      <c r="AY238" s="237" t="s">
        <v>130</v>
      </c>
    </row>
    <row r="239" s="15" customFormat="1">
      <c r="A239" s="15"/>
      <c r="B239" s="249"/>
      <c r="C239" s="250"/>
      <c r="D239" s="228" t="s">
        <v>146</v>
      </c>
      <c r="E239" s="251" t="s">
        <v>19</v>
      </c>
      <c r="F239" s="252" t="s">
        <v>252</v>
      </c>
      <c r="G239" s="250"/>
      <c r="H239" s="251" t="s">
        <v>19</v>
      </c>
      <c r="I239" s="253"/>
      <c r="J239" s="250"/>
      <c r="K239" s="250"/>
      <c r="L239" s="254"/>
      <c r="M239" s="255"/>
      <c r="N239" s="256"/>
      <c r="O239" s="256"/>
      <c r="P239" s="256"/>
      <c r="Q239" s="256"/>
      <c r="R239" s="256"/>
      <c r="S239" s="256"/>
      <c r="T239" s="25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8" t="s">
        <v>146</v>
      </c>
      <c r="AU239" s="258" t="s">
        <v>135</v>
      </c>
      <c r="AV239" s="15" t="s">
        <v>80</v>
      </c>
      <c r="AW239" s="15" t="s">
        <v>33</v>
      </c>
      <c r="AX239" s="15" t="s">
        <v>72</v>
      </c>
      <c r="AY239" s="258" t="s">
        <v>130</v>
      </c>
    </row>
    <row r="240" s="13" customFormat="1">
      <c r="A240" s="13"/>
      <c r="B240" s="226"/>
      <c r="C240" s="227"/>
      <c r="D240" s="228" t="s">
        <v>146</v>
      </c>
      <c r="E240" s="229" t="s">
        <v>19</v>
      </c>
      <c r="F240" s="230" t="s">
        <v>253</v>
      </c>
      <c r="G240" s="227"/>
      <c r="H240" s="231">
        <v>6.1500000000000004</v>
      </c>
      <c r="I240" s="232"/>
      <c r="J240" s="227"/>
      <c r="K240" s="227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146</v>
      </c>
      <c r="AU240" s="237" t="s">
        <v>135</v>
      </c>
      <c r="AV240" s="13" t="s">
        <v>135</v>
      </c>
      <c r="AW240" s="13" t="s">
        <v>33</v>
      </c>
      <c r="AX240" s="13" t="s">
        <v>72</v>
      </c>
      <c r="AY240" s="237" t="s">
        <v>130</v>
      </c>
    </row>
    <row r="241" s="14" customFormat="1">
      <c r="A241" s="14"/>
      <c r="B241" s="238"/>
      <c r="C241" s="239"/>
      <c r="D241" s="228" t="s">
        <v>146</v>
      </c>
      <c r="E241" s="240" t="s">
        <v>19</v>
      </c>
      <c r="F241" s="241" t="s">
        <v>148</v>
      </c>
      <c r="G241" s="239"/>
      <c r="H241" s="242">
        <v>30.978999999999999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8" t="s">
        <v>146</v>
      </c>
      <c r="AU241" s="248" t="s">
        <v>135</v>
      </c>
      <c r="AV241" s="14" t="s">
        <v>142</v>
      </c>
      <c r="AW241" s="14" t="s">
        <v>33</v>
      </c>
      <c r="AX241" s="14" t="s">
        <v>80</v>
      </c>
      <c r="AY241" s="248" t="s">
        <v>130</v>
      </c>
    </row>
    <row r="242" s="2" customFormat="1" ht="16.5" customHeight="1">
      <c r="A242" s="42"/>
      <c r="B242" s="43"/>
      <c r="C242" s="259" t="s">
        <v>346</v>
      </c>
      <c r="D242" s="259" t="s">
        <v>305</v>
      </c>
      <c r="E242" s="260" t="s">
        <v>347</v>
      </c>
      <c r="F242" s="261" t="s">
        <v>348</v>
      </c>
      <c r="G242" s="262" t="s">
        <v>139</v>
      </c>
      <c r="H242" s="263">
        <v>34.805</v>
      </c>
      <c r="I242" s="264"/>
      <c r="J242" s="265">
        <f>ROUND(I242*H242,2)</f>
        <v>0</v>
      </c>
      <c r="K242" s="261" t="s">
        <v>140</v>
      </c>
      <c r="L242" s="266"/>
      <c r="M242" s="267" t="s">
        <v>19</v>
      </c>
      <c r="N242" s="268" t="s">
        <v>44</v>
      </c>
      <c r="O242" s="88"/>
      <c r="P242" s="217">
        <f>O242*H242</f>
        <v>0</v>
      </c>
      <c r="Q242" s="217">
        <v>0.00016000000000000001</v>
      </c>
      <c r="R242" s="217">
        <f>Q242*H242</f>
        <v>0.0055688000000000005</v>
      </c>
      <c r="S242" s="217">
        <v>0</v>
      </c>
      <c r="T242" s="218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19" t="s">
        <v>308</v>
      </c>
      <c r="AT242" s="219" t="s">
        <v>305</v>
      </c>
      <c r="AU242" s="219" t="s">
        <v>135</v>
      </c>
      <c r="AY242" s="21" t="s">
        <v>130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21" t="s">
        <v>135</v>
      </c>
      <c r="BK242" s="220">
        <f>ROUND(I242*H242,2)</f>
        <v>0</v>
      </c>
      <c r="BL242" s="21" t="s">
        <v>238</v>
      </c>
      <c r="BM242" s="219" t="s">
        <v>349</v>
      </c>
    </row>
    <row r="243" s="13" customFormat="1">
      <c r="A243" s="13"/>
      <c r="B243" s="226"/>
      <c r="C243" s="227"/>
      <c r="D243" s="228" t="s">
        <v>146</v>
      </c>
      <c r="E243" s="227"/>
      <c r="F243" s="230" t="s">
        <v>350</v>
      </c>
      <c r="G243" s="227"/>
      <c r="H243" s="231">
        <v>34.805</v>
      </c>
      <c r="I243" s="232"/>
      <c r="J243" s="227"/>
      <c r="K243" s="227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146</v>
      </c>
      <c r="AU243" s="237" t="s">
        <v>135</v>
      </c>
      <c r="AV243" s="13" t="s">
        <v>135</v>
      </c>
      <c r="AW243" s="13" t="s">
        <v>4</v>
      </c>
      <c r="AX243" s="13" t="s">
        <v>80</v>
      </c>
      <c r="AY243" s="237" t="s">
        <v>130</v>
      </c>
    </row>
    <row r="244" s="2" customFormat="1" ht="24.15" customHeight="1">
      <c r="A244" s="42"/>
      <c r="B244" s="43"/>
      <c r="C244" s="208" t="s">
        <v>351</v>
      </c>
      <c r="D244" s="208" t="s">
        <v>136</v>
      </c>
      <c r="E244" s="209" t="s">
        <v>352</v>
      </c>
      <c r="F244" s="210" t="s">
        <v>353</v>
      </c>
      <c r="G244" s="211" t="s">
        <v>139</v>
      </c>
      <c r="H244" s="212">
        <v>30.978999999999999</v>
      </c>
      <c r="I244" s="213"/>
      <c r="J244" s="214">
        <f>ROUND(I244*H244,2)</f>
        <v>0</v>
      </c>
      <c r="K244" s="210" t="s">
        <v>140</v>
      </c>
      <c r="L244" s="48"/>
      <c r="M244" s="215" t="s">
        <v>19</v>
      </c>
      <c r="N244" s="216" t="s">
        <v>44</v>
      </c>
      <c r="O244" s="88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19" t="s">
        <v>238</v>
      </c>
      <c r="AT244" s="219" t="s">
        <v>136</v>
      </c>
      <c r="AU244" s="219" t="s">
        <v>135</v>
      </c>
      <c r="AY244" s="21" t="s">
        <v>130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1" t="s">
        <v>135</v>
      </c>
      <c r="BK244" s="220">
        <f>ROUND(I244*H244,2)</f>
        <v>0</v>
      </c>
      <c r="BL244" s="21" t="s">
        <v>238</v>
      </c>
      <c r="BM244" s="219" t="s">
        <v>354</v>
      </c>
    </row>
    <row r="245" s="2" customFormat="1">
      <c r="A245" s="42"/>
      <c r="B245" s="43"/>
      <c r="C245" s="44"/>
      <c r="D245" s="221" t="s">
        <v>144</v>
      </c>
      <c r="E245" s="44"/>
      <c r="F245" s="222" t="s">
        <v>355</v>
      </c>
      <c r="G245" s="44"/>
      <c r="H245" s="44"/>
      <c r="I245" s="223"/>
      <c r="J245" s="44"/>
      <c r="K245" s="44"/>
      <c r="L245" s="48"/>
      <c r="M245" s="224"/>
      <c r="N245" s="225"/>
      <c r="O245" s="88"/>
      <c r="P245" s="88"/>
      <c r="Q245" s="88"/>
      <c r="R245" s="88"/>
      <c r="S245" s="88"/>
      <c r="T245" s="89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T245" s="21" t="s">
        <v>144</v>
      </c>
      <c r="AU245" s="21" t="s">
        <v>135</v>
      </c>
    </row>
    <row r="246" s="15" customFormat="1">
      <c r="A246" s="15"/>
      <c r="B246" s="249"/>
      <c r="C246" s="250"/>
      <c r="D246" s="228" t="s">
        <v>146</v>
      </c>
      <c r="E246" s="251" t="s">
        <v>19</v>
      </c>
      <c r="F246" s="252" t="s">
        <v>250</v>
      </c>
      <c r="G246" s="250"/>
      <c r="H246" s="251" t="s">
        <v>19</v>
      </c>
      <c r="I246" s="253"/>
      <c r="J246" s="250"/>
      <c r="K246" s="250"/>
      <c r="L246" s="254"/>
      <c r="M246" s="255"/>
      <c r="N246" s="256"/>
      <c r="O246" s="256"/>
      <c r="P246" s="256"/>
      <c r="Q246" s="256"/>
      <c r="R246" s="256"/>
      <c r="S246" s="256"/>
      <c r="T246" s="25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8" t="s">
        <v>146</v>
      </c>
      <c r="AU246" s="258" t="s">
        <v>135</v>
      </c>
      <c r="AV246" s="15" t="s">
        <v>80</v>
      </c>
      <c r="AW246" s="15" t="s">
        <v>33</v>
      </c>
      <c r="AX246" s="15" t="s">
        <v>72</v>
      </c>
      <c r="AY246" s="258" t="s">
        <v>130</v>
      </c>
    </row>
    <row r="247" s="13" customFormat="1">
      <c r="A247" s="13"/>
      <c r="B247" s="226"/>
      <c r="C247" s="227"/>
      <c r="D247" s="228" t="s">
        <v>146</v>
      </c>
      <c r="E247" s="229" t="s">
        <v>19</v>
      </c>
      <c r="F247" s="230" t="s">
        <v>251</v>
      </c>
      <c r="G247" s="227"/>
      <c r="H247" s="231">
        <v>24.829000000000001</v>
      </c>
      <c r="I247" s="232"/>
      <c r="J247" s="227"/>
      <c r="K247" s="227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146</v>
      </c>
      <c r="AU247" s="237" t="s">
        <v>135</v>
      </c>
      <c r="AV247" s="13" t="s">
        <v>135</v>
      </c>
      <c r="AW247" s="13" t="s">
        <v>33</v>
      </c>
      <c r="AX247" s="13" t="s">
        <v>72</v>
      </c>
      <c r="AY247" s="237" t="s">
        <v>130</v>
      </c>
    </row>
    <row r="248" s="15" customFormat="1">
      <c r="A248" s="15"/>
      <c r="B248" s="249"/>
      <c r="C248" s="250"/>
      <c r="D248" s="228" t="s">
        <v>146</v>
      </c>
      <c r="E248" s="251" t="s">
        <v>19</v>
      </c>
      <c r="F248" s="252" t="s">
        <v>252</v>
      </c>
      <c r="G248" s="250"/>
      <c r="H248" s="251" t="s">
        <v>19</v>
      </c>
      <c r="I248" s="253"/>
      <c r="J248" s="250"/>
      <c r="K248" s="250"/>
      <c r="L248" s="254"/>
      <c r="M248" s="255"/>
      <c r="N248" s="256"/>
      <c r="O248" s="256"/>
      <c r="P248" s="256"/>
      <c r="Q248" s="256"/>
      <c r="R248" s="256"/>
      <c r="S248" s="256"/>
      <c r="T248" s="25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8" t="s">
        <v>146</v>
      </c>
      <c r="AU248" s="258" t="s">
        <v>135</v>
      </c>
      <c r="AV248" s="15" t="s">
        <v>80</v>
      </c>
      <c r="AW248" s="15" t="s">
        <v>33</v>
      </c>
      <c r="AX248" s="15" t="s">
        <v>72</v>
      </c>
      <c r="AY248" s="258" t="s">
        <v>130</v>
      </c>
    </row>
    <row r="249" s="13" customFormat="1">
      <c r="A249" s="13"/>
      <c r="B249" s="226"/>
      <c r="C249" s="227"/>
      <c r="D249" s="228" t="s">
        <v>146</v>
      </c>
      <c r="E249" s="229" t="s">
        <v>19</v>
      </c>
      <c r="F249" s="230" t="s">
        <v>253</v>
      </c>
      <c r="G249" s="227"/>
      <c r="H249" s="231">
        <v>6.1500000000000004</v>
      </c>
      <c r="I249" s="232"/>
      <c r="J249" s="227"/>
      <c r="K249" s="227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146</v>
      </c>
      <c r="AU249" s="237" t="s">
        <v>135</v>
      </c>
      <c r="AV249" s="13" t="s">
        <v>135</v>
      </c>
      <c r="AW249" s="13" t="s">
        <v>33</v>
      </c>
      <c r="AX249" s="13" t="s">
        <v>72</v>
      </c>
      <c r="AY249" s="237" t="s">
        <v>130</v>
      </c>
    </row>
    <row r="250" s="14" customFormat="1">
      <c r="A250" s="14"/>
      <c r="B250" s="238"/>
      <c r="C250" s="239"/>
      <c r="D250" s="228" t="s">
        <v>146</v>
      </c>
      <c r="E250" s="240" t="s">
        <v>19</v>
      </c>
      <c r="F250" s="241" t="s">
        <v>148</v>
      </c>
      <c r="G250" s="239"/>
      <c r="H250" s="242">
        <v>30.978999999999999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146</v>
      </c>
      <c r="AU250" s="248" t="s">
        <v>135</v>
      </c>
      <c r="AV250" s="14" t="s">
        <v>142</v>
      </c>
      <c r="AW250" s="14" t="s">
        <v>33</v>
      </c>
      <c r="AX250" s="14" t="s">
        <v>80</v>
      </c>
      <c r="AY250" s="248" t="s">
        <v>130</v>
      </c>
    </row>
    <row r="251" s="2" customFormat="1" ht="16.5" customHeight="1">
      <c r="A251" s="42"/>
      <c r="B251" s="43"/>
      <c r="C251" s="259" t="s">
        <v>356</v>
      </c>
      <c r="D251" s="259" t="s">
        <v>305</v>
      </c>
      <c r="E251" s="260" t="s">
        <v>357</v>
      </c>
      <c r="F251" s="261" t="s">
        <v>358</v>
      </c>
      <c r="G251" s="262" t="s">
        <v>139</v>
      </c>
      <c r="H251" s="263">
        <v>31.599</v>
      </c>
      <c r="I251" s="264"/>
      <c r="J251" s="265">
        <f>ROUND(I251*H251,2)</f>
        <v>0</v>
      </c>
      <c r="K251" s="261" t="s">
        <v>140</v>
      </c>
      <c r="L251" s="266"/>
      <c r="M251" s="267" t="s">
        <v>19</v>
      </c>
      <c r="N251" s="268" t="s">
        <v>44</v>
      </c>
      <c r="O251" s="88"/>
      <c r="P251" s="217">
        <f>O251*H251</f>
        <v>0</v>
      </c>
      <c r="Q251" s="217">
        <v>0.0016800000000000001</v>
      </c>
      <c r="R251" s="217">
        <f>Q251*H251</f>
        <v>0.053086319999999999</v>
      </c>
      <c r="S251" s="217">
        <v>0</v>
      </c>
      <c r="T251" s="218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19" t="s">
        <v>308</v>
      </c>
      <c r="AT251" s="219" t="s">
        <v>305</v>
      </c>
      <c r="AU251" s="219" t="s">
        <v>135</v>
      </c>
      <c r="AY251" s="21" t="s">
        <v>130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1" t="s">
        <v>135</v>
      </c>
      <c r="BK251" s="220">
        <f>ROUND(I251*H251,2)</f>
        <v>0</v>
      </c>
      <c r="BL251" s="21" t="s">
        <v>238</v>
      </c>
      <c r="BM251" s="219" t="s">
        <v>359</v>
      </c>
    </row>
    <row r="252" s="13" customFormat="1">
      <c r="A252" s="13"/>
      <c r="B252" s="226"/>
      <c r="C252" s="227"/>
      <c r="D252" s="228" t="s">
        <v>146</v>
      </c>
      <c r="E252" s="227"/>
      <c r="F252" s="230" t="s">
        <v>360</v>
      </c>
      <c r="G252" s="227"/>
      <c r="H252" s="231">
        <v>31.599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146</v>
      </c>
      <c r="AU252" s="237" t="s">
        <v>135</v>
      </c>
      <c r="AV252" s="13" t="s">
        <v>135</v>
      </c>
      <c r="AW252" s="13" t="s">
        <v>4</v>
      </c>
      <c r="AX252" s="13" t="s">
        <v>80</v>
      </c>
      <c r="AY252" s="237" t="s">
        <v>130</v>
      </c>
    </row>
    <row r="253" s="2" customFormat="1" ht="21.75" customHeight="1">
      <c r="A253" s="42"/>
      <c r="B253" s="43"/>
      <c r="C253" s="208" t="s">
        <v>361</v>
      </c>
      <c r="D253" s="208" t="s">
        <v>136</v>
      </c>
      <c r="E253" s="209" t="s">
        <v>362</v>
      </c>
      <c r="F253" s="210" t="s">
        <v>363</v>
      </c>
      <c r="G253" s="211" t="s">
        <v>151</v>
      </c>
      <c r="H253" s="212">
        <v>9.9000000000000004</v>
      </c>
      <c r="I253" s="213"/>
      <c r="J253" s="214">
        <f>ROUND(I253*H253,2)</f>
        <v>0</v>
      </c>
      <c r="K253" s="210" t="s">
        <v>19</v>
      </c>
      <c r="L253" s="48"/>
      <c r="M253" s="215" t="s">
        <v>19</v>
      </c>
      <c r="N253" s="216" t="s">
        <v>44</v>
      </c>
      <c r="O253" s="88"/>
      <c r="P253" s="217">
        <f>O253*H253</f>
        <v>0</v>
      </c>
      <c r="Q253" s="217">
        <v>0.0025000000000000001</v>
      </c>
      <c r="R253" s="217">
        <f>Q253*H253</f>
        <v>0.024750000000000001</v>
      </c>
      <c r="S253" s="217">
        <v>0</v>
      </c>
      <c r="T253" s="218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19" t="s">
        <v>238</v>
      </c>
      <c r="AT253" s="219" t="s">
        <v>136</v>
      </c>
      <c r="AU253" s="219" t="s">
        <v>135</v>
      </c>
      <c r="AY253" s="21" t="s">
        <v>130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1" t="s">
        <v>135</v>
      </c>
      <c r="BK253" s="220">
        <f>ROUND(I253*H253,2)</f>
        <v>0</v>
      </c>
      <c r="BL253" s="21" t="s">
        <v>238</v>
      </c>
      <c r="BM253" s="219" t="s">
        <v>364</v>
      </c>
    </row>
    <row r="254" s="13" customFormat="1">
      <c r="A254" s="13"/>
      <c r="B254" s="226"/>
      <c r="C254" s="227"/>
      <c r="D254" s="228" t="s">
        <v>146</v>
      </c>
      <c r="E254" s="229" t="s">
        <v>19</v>
      </c>
      <c r="F254" s="230" t="s">
        <v>365</v>
      </c>
      <c r="G254" s="227"/>
      <c r="H254" s="231">
        <v>9.9000000000000004</v>
      </c>
      <c r="I254" s="232"/>
      <c r="J254" s="227"/>
      <c r="K254" s="227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146</v>
      </c>
      <c r="AU254" s="237" t="s">
        <v>135</v>
      </c>
      <c r="AV254" s="13" t="s">
        <v>135</v>
      </c>
      <c r="AW254" s="13" t="s">
        <v>33</v>
      </c>
      <c r="AX254" s="13" t="s">
        <v>72</v>
      </c>
      <c r="AY254" s="237" t="s">
        <v>130</v>
      </c>
    </row>
    <row r="255" s="14" customFormat="1">
      <c r="A255" s="14"/>
      <c r="B255" s="238"/>
      <c r="C255" s="239"/>
      <c r="D255" s="228" t="s">
        <v>146</v>
      </c>
      <c r="E255" s="240" t="s">
        <v>19</v>
      </c>
      <c r="F255" s="241" t="s">
        <v>148</v>
      </c>
      <c r="G255" s="239"/>
      <c r="H255" s="242">
        <v>9.9000000000000004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146</v>
      </c>
      <c r="AU255" s="248" t="s">
        <v>135</v>
      </c>
      <c r="AV255" s="14" t="s">
        <v>142</v>
      </c>
      <c r="AW255" s="14" t="s">
        <v>33</v>
      </c>
      <c r="AX255" s="14" t="s">
        <v>80</v>
      </c>
      <c r="AY255" s="248" t="s">
        <v>130</v>
      </c>
    </row>
    <row r="256" s="2" customFormat="1" ht="37.8" customHeight="1">
      <c r="A256" s="42"/>
      <c r="B256" s="43"/>
      <c r="C256" s="208" t="s">
        <v>366</v>
      </c>
      <c r="D256" s="208" t="s">
        <v>136</v>
      </c>
      <c r="E256" s="209" t="s">
        <v>367</v>
      </c>
      <c r="F256" s="210" t="s">
        <v>368</v>
      </c>
      <c r="G256" s="211" t="s">
        <v>270</v>
      </c>
      <c r="H256" s="212">
        <v>0.58499999999999996</v>
      </c>
      <c r="I256" s="213"/>
      <c r="J256" s="214">
        <f>ROUND(I256*H256,2)</f>
        <v>0</v>
      </c>
      <c r="K256" s="210" t="s">
        <v>140</v>
      </c>
      <c r="L256" s="48"/>
      <c r="M256" s="215" t="s">
        <v>19</v>
      </c>
      <c r="N256" s="216" t="s">
        <v>44</v>
      </c>
      <c r="O256" s="88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19" t="s">
        <v>238</v>
      </c>
      <c r="AT256" s="219" t="s">
        <v>136</v>
      </c>
      <c r="AU256" s="219" t="s">
        <v>135</v>
      </c>
      <c r="AY256" s="21" t="s">
        <v>130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1" t="s">
        <v>135</v>
      </c>
      <c r="BK256" s="220">
        <f>ROUND(I256*H256,2)</f>
        <v>0</v>
      </c>
      <c r="BL256" s="21" t="s">
        <v>238</v>
      </c>
      <c r="BM256" s="219" t="s">
        <v>369</v>
      </c>
    </row>
    <row r="257" s="2" customFormat="1">
      <c r="A257" s="42"/>
      <c r="B257" s="43"/>
      <c r="C257" s="44"/>
      <c r="D257" s="221" t="s">
        <v>144</v>
      </c>
      <c r="E257" s="44"/>
      <c r="F257" s="222" t="s">
        <v>370</v>
      </c>
      <c r="G257" s="44"/>
      <c r="H257" s="44"/>
      <c r="I257" s="223"/>
      <c r="J257" s="44"/>
      <c r="K257" s="44"/>
      <c r="L257" s="48"/>
      <c r="M257" s="224"/>
      <c r="N257" s="225"/>
      <c r="O257" s="88"/>
      <c r="P257" s="88"/>
      <c r="Q257" s="88"/>
      <c r="R257" s="88"/>
      <c r="S257" s="88"/>
      <c r="T257" s="89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T257" s="21" t="s">
        <v>144</v>
      </c>
      <c r="AU257" s="21" t="s">
        <v>135</v>
      </c>
    </row>
    <row r="258" s="12" customFormat="1" ht="22.8" customHeight="1">
      <c r="A258" s="12"/>
      <c r="B258" s="192"/>
      <c r="C258" s="193"/>
      <c r="D258" s="194" t="s">
        <v>71</v>
      </c>
      <c r="E258" s="206" t="s">
        <v>371</v>
      </c>
      <c r="F258" s="206" t="s">
        <v>372</v>
      </c>
      <c r="G258" s="193"/>
      <c r="H258" s="193"/>
      <c r="I258" s="196"/>
      <c r="J258" s="207">
        <f>BK258</f>
        <v>0</v>
      </c>
      <c r="K258" s="193"/>
      <c r="L258" s="198"/>
      <c r="M258" s="199"/>
      <c r="N258" s="200"/>
      <c r="O258" s="200"/>
      <c r="P258" s="201">
        <f>SUM(P259:P264)</f>
        <v>0</v>
      </c>
      <c r="Q258" s="200"/>
      <c r="R258" s="201">
        <f>SUM(R259:R264)</f>
        <v>0.01515</v>
      </c>
      <c r="S258" s="200"/>
      <c r="T258" s="202">
        <f>SUM(T259:T264)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3" t="s">
        <v>135</v>
      </c>
      <c r="AT258" s="204" t="s">
        <v>71</v>
      </c>
      <c r="AU258" s="204" t="s">
        <v>80</v>
      </c>
      <c r="AY258" s="203" t="s">
        <v>130</v>
      </c>
      <c r="BK258" s="205">
        <f>SUM(BK259:BK264)</f>
        <v>0</v>
      </c>
    </row>
    <row r="259" s="2" customFormat="1" ht="16.5" customHeight="1">
      <c r="A259" s="42"/>
      <c r="B259" s="43"/>
      <c r="C259" s="208" t="s">
        <v>373</v>
      </c>
      <c r="D259" s="208" t="s">
        <v>136</v>
      </c>
      <c r="E259" s="209" t="s">
        <v>374</v>
      </c>
      <c r="F259" s="210" t="s">
        <v>375</v>
      </c>
      <c r="G259" s="211" t="s">
        <v>151</v>
      </c>
      <c r="H259" s="212">
        <v>3</v>
      </c>
      <c r="I259" s="213"/>
      <c r="J259" s="214">
        <f>ROUND(I259*H259,2)</f>
        <v>0</v>
      </c>
      <c r="K259" s="210" t="s">
        <v>140</v>
      </c>
      <c r="L259" s="48"/>
      <c r="M259" s="215" t="s">
        <v>19</v>
      </c>
      <c r="N259" s="216" t="s">
        <v>44</v>
      </c>
      <c r="O259" s="88"/>
      <c r="P259" s="217">
        <f>O259*H259</f>
        <v>0</v>
      </c>
      <c r="Q259" s="217">
        <v>0.0039399999999999999</v>
      </c>
      <c r="R259" s="217">
        <f>Q259*H259</f>
        <v>0.011820000000000001</v>
      </c>
      <c r="S259" s="217">
        <v>0</v>
      </c>
      <c r="T259" s="218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19" t="s">
        <v>238</v>
      </c>
      <c r="AT259" s="219" t="s">
        <v>136</v>
      </c>
      <c r="AU259" s="219" t="s">
        <v>135</v>
      </c>
      <c r="AY259" s="21" t="s">
        <v>130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1" t="s">
        <v>135</v>
      </c>
      <c r="BK259" s="220">
        <f>ROUND(I259*H259,2)</f>
        <v>0</v>
      </c>
      <c r="BL259" s="21" t="s">
        <v>238</v>
      </c>
      <c r="BM259" s="219" t="s">
        <v>376</v>
      </c>
    </row>
    <row r="260" s="2" customFormat="1">
      <c r="A260" s="42"/>
      <c r="B260" s="43"/>
      <c r="C260" s="44"/>
      <c r="D260" s="221" t="s">
        <v>144</v>
      </c>
      <c r="E260" s="44"/>
      <c r="F260" s="222" t="s">
        <v>377</v>
      </c>
      <c r="G260" s="44"/>
      <c r="H260" s="44"/>
      <c r="I260" s="223"/>
      <c r="J260" s="44"/>
      <c r="K260" s="44"/>
      <c r="L260" s="48"/>
      <c r="M260" s="224"/>
      <c r="N260" s="225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1" t="s">
        <v>144</v>
      </c>
      <c r="AU260" s="21" t="s">
        <v>135</v>
      </c>
    </row>
    <row r="261" s="2" customFormat="1" ht="24.15" customHeight="1">
      <c r="A261" s="42"/>
      <c r="B261" s="43"/>
      <c r="C261" s="208" t="s">
        <v>378</v>
      </c>
      <c r="D261" s="208" t="s">
        <v>136</v>
      </c>
      <c r="E261" s="209" t="s">
        <v>379</v>
      </c>
      <c r="F261" s="210" t="s">
        <v>380</v>
      </c>
      <c r="G261" s="211" t="s">
        <v>151</v>
      </c>
      <c r="H261" s="212">
        <v>3</v>
      </c>
      <c r="I261" s="213"/>
      <c r="J261" s="214">
        <f>ROUND(I261*H261,2)</f>
        <v>0</v>
      </c>
      <c r="K261" s="210" t="s">
        <v>140</v>
      </c>
      <c r="L261" s="48"/>
      <c r="M261" s="215" t="s">
        <v>19</v>
      </c>
      <c r="N261" s="216" t="s">
        <v>44</v>
      </c>
      <c r="O261" s="88"/>
      <c r="P261" s="217">
        <f>O261*H261</f>
        <v>0</v>
      </c>
      <c r="Q261" s="217">
        <v>0.0011100000000000001</v>
      </c>
      <c r="R261" s="217">
        <f>Q261*H261</f>
        <v>0.0033300000000000005</v>
      </c>
      <c r="S261" s="217">
        <v>0</v>
      </c>
      <c r="T261" s="218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19" t="s">
        <v>238</v>
      </c>
      <c r="AT261" s="219" t="s">
        <v>136</v>
      </c>
      <c r="AU261" s="219" t="s">
        <v>135</v>
      </c>
      <c r="AY261" s="21" t="s">
        <v>130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21" t="s">
        <v>135</v>
      </c>
      <c r="BK261" s="220">
        <f>ROUND(I261*H261,2)</f>
        <v>0</v>
      </c>
      <c r="BL261" s="21" t="s">
        <v>238</v>
      </c>
      <c r="BM261" s="219" t="s">
        <v>381</v>
      </c>
    </row>
    <row r="262" s="2" customFormat="1">
      <c r="A262" s="42"/>
      <c r="B262" s="43"/>
      <c r="C262" s="44"/>
      <c r="D262" s="221" t="s">
        <v>144</v>
      </c>
      <c r="E262" s="44"/>
      <c r="F262" s="222" t="s">
        <v>382</v>
      </c>
      <c r="G262" s="44"/>
      <c r="H262" s="44"/>
      <c r="I262" s="223"/>
      <c r="J262" s="44"/>
      <c r="K262" s="44"/>
      <c r="L262" s="48"/>
      <c r="M262" s="224"/>
      <c r="N262" s="225"/>
      <c r="O262" s="88"/>
      <c r="P262" s="88"/>
      <c r="Q262" s="88"/>
      <c r="R262" s="88"/>
      <c r="S262" s="88"/>
      <c r="T262" s="89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T262" s="21" t="s">
        <v>144</v>
      </c>
      <c r="AU262" s="21" t="s">
        <v>135</v>
      </c>
    </row>
    <row r="263" s="2" customFormat="1" ht="24.15" customHeight="1">
      <c r="A263" s="42"/>
      <c r="B263" s="43"/>
      <c r="C263" s="208" t="s">
        <v>383</v>
      </c>
      <c r="D263" s="208" t="s">
        <v>136</v>
      </c>
      <c r="E263" s="209" t="s">
        <v>384</v>
      </c>
      <c r="F263" s="210" t="s">
        <v>385</v>
      </c>
      <c r="G263" s="211" t="s">
        <v>270</v>
      </c>
      <c r="H263" s="212">
        <v>0.014999999999999999</v>
      </c>
      <c r="I263" s="213"/>
      <c r="J263" s="214">
        <f>ROUND(I263*H263,2)</f>
        <v>0</v>
      </c>
      <c r="K263" s="210" t="s">
        <v>140</v>
      </c>
      <c r="L263" s="48"/>
      <c r="M263" s="215" t="s">
        <v>19</v>
      </c>
      <c r="N263" s="216" t="s">
        <v>44</v>
      </c>
      <c r="O263" s="88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19" t="s">
        <v>238</v>
      </c>
      <c r="AT263" s="219" t="s">
        <v>136</v>
      </c>
      <c r="AU263" s="219" t="s">
        <v>135</v>
      </c>
      <c r="AY263" s="21" t="s">
        <v>130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1" t="s">
        <v>135</v>
      </c>
      <c r="BK263" s="220">
        <f>ROUND(I263*H263,2)</f>
        <v>0</v>
      </c>
      <c r="BL263" s="21" t="s">
        <v>238</v>
      </c>
      <c r="BM263" s="219" t="s">
        <v>386</v>
      </c>
    </row>
    <row r="264" s="2" customFormat="1">
      <c r="A264" s="42"/>
      <c r="B264" s="43"/>
      <c r="C264" s="44"/>
      <c r="D264" s="221" t="s">
        <v>144</v>
      </c>
      <c r="E264" s="44"/>
      <c r="F264" s="222" t="s">
        <v>387</v>
      </c>
      <c r="G264" s="44"/>
      <c r="H264" s="44"/>
      <c r="I264" s="223"/>
      <c r="J264" s="44"/>
      <c r="K264" s="44"/>
      <c r="L264" s="48"/>
      <c r="M264" s="224"/>
      <c r="N264" s="225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1" t="s">
        <v>144</v>
      </c>
      <c r="AU264" s="21" t="s">
        <v>135</v>
      </c>
    </row>
    <row r="265" s="12" customFormat="1" ht="22.8" customHeight="1">
      <c r="A265" s="12"/>
      <c r="B265" s="192"/>
      <c r="C265" s="193"/>
      <c r="D265" s="194" t="s">
        <v>71</v>
      </c>
      <c r="E265" s="206" t="s">
        <v>388</v>
      </c>
      <c r="F265" s="206" t="s">
        <v>389</v>
      </c>
      <c r="G265" s="193"/>
      <c r="H265" s="193"/>
      <c r="I265" s="196"/>
      <c r="J265" s="207">
        <f>BK265</f>
        <v>0</v>
      </c>
      <c r="K265" s="193"/>
      <c r="L265" s="198"/>
      <c r="M265" s="199"/>
      <c r="N265" s="200"/>
      <c r="O265" s="200"/>
      <c r="P265" s="201">
        <f>SUM(P266:P271)</f>
        <v>0</v>
      </c>
      <c r="Q265" s="200"/>
      <c r="R265" s="201">
        <f>SUM(R266:R271)</f>
        <v>0.013621600000000001</v>
      </c>
      <c r="S265" s="200"/>
      <c r="T265" s="202">
        <f>SUM(T266:T271)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3" t="s">
        <v>135</v>
      </c>
      <c r="AT265" s="204" t="s">
        <v>71</v>
      </c>
      <c r="AU265" s="204" t="s">
        <v>80</v>
      </c>
      <c r="AY265" s="203" t="s">
        <v>130</v>
      </c>
      <c r="BK265" s="205">
        <f>SUM(BK266:BK271)</f>
        <v>0</v>
      </c>
    </row>
    <row r="266" s="2" customFormat="1" ht="24.15" customHeight="1">
      <c r="A266" s="42"/>
      <c r="B266" s="43"/>
      <c r="C266" s="208" t="s">
        <v>390</v>
      </c>
      <c r="D266" s="208" t="s">
        <v>136</v>
      </c>
      <c r="E266" s="209" t="s">
        <v>391</v>
      </c>
      <c r="F266" s="210" t="s">
        <v>392</v>
      </c>
      <c r="G266" s="211" t="s">
        <v>151</v>
      </c>
      <c r="H266" s="212">
        <v>4.9000000000000004</v>
      </c>
      <c r="I266" s="213"/>
      <c r="J266" s="214">
        <f>ROUND(I266*H266,2)</f>
        <v>0</v>
      </c>
      <c r="K266" s="210" t="s">
        <v>19</v>
      </c>
      <c r="L266" s="48"/>
      <c r="M266" s="215" t="s">
        <v>19</v>
      </c>
      <c r="N266" s="216" t="s">
        <v>44</v>
      </c>
      <c r="O266" s="88"/>
      <c r="P266" s="217">
        <f>O266*H266</f>
        <v>0</v>
      </c>
      <c r="Q266" s="217">
        <v>0.0025000000000000001</v>
      </c>
      <c r="R266" s="217">
        <f>Q266*H266</f>
        <v>0.012250000000000001</v>
      </c>
      <c r="S266" s="217">
        <v>0</v>
      </c>
      <c r="T266" s="218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19" t="s">
        <v>238</v>
      </c>
      <c r="AT266" s="219" t="s">
        <v>136</v>
      </c>
      <c r="AU266" s="219" t="s">
        <v>135</v>
      </c>
      <c r="AY266" s="21" t="s">
        <v>130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1" t="s">
        <v>135</v>
      </c>
      <c r="BK266" s="220">
        <f>ROUND(I266*H266,2)</f>
        <v>0</v>
      </c>
      <c r="BL266" s="21" t="s">
        <v>238</v>
      </c>
      <c r="BM266" s="219" t="s">
        <v>393</v>
      </c>
    </row>
    <row r="267" s="13" customFormat="1">
      <c r="A267" s="13"/>
      <c r="B267" s="226"/>
      <c r="C267" s="227"/>
      <c r="D267" s="228" t="s">
        <v>146</v>
      </c>
      <c r="E267" s="229" t="s">
        <v>19</v>
      </c>
      <c r="F267" s="230" t="s">
        <v>394</v>
      </c>
      <c r="G267" s="227"/>
      <c r="H267" s="231">
        <v>4.9000000000000004</v>
      </c>
      <c r="I267" s="232"/>
      <c r="J267" s="227"/>
      <c r="K267" s="227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146</v>
      </c>
      <c r="AU267" s="237" t="s">
        <v>135</v>
      </c>
      <c r="AV267" s="13" t="s">
        <v>135</v>
      </c>
      <c r="AW267" s="13" t="s">
        <v>33</v>
      </c>
      <c r="AX267" s="13" t="s">
        <v>72</v>
      </c>
      <c r="AY267" s="237" t="s">
        <v>130</v>
      </c>
    </row>
    <row r="268" s="14" customFormat="1">
      <c r="A268" s="14"/>
      <c r="B268" s="238"/>
      <c r="C268" s="239"/>
      <c r="D268" s="228" t="s">
        <v>146</v>
      </c>
      <c r="E268" s="240" t="s">
        <v>19</v>
      </c>
      <c r="F268" s="241" t="s">
        <v>148</v>
      </c>
      <c r="G268" s="239"/>
      <c r="H268" s="242">
        <v>4.9000000000000004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146</v>
      </c>
      <c r="AU268" s="248" t="s">
        <v>135</v>
      </c>
      <c r="AV268" s="14" t="s">
        <v>142</v>
      </c>
      <c r="AW268" s="14" t="s">
        <v>33</v>
      </c>
      <c r="AX268" s="14" t="s">
        <v>80</v>
      </c>
      <c r="AY268" s="248" t="s">
        <v>130</v>
      </c>
    </row>
    <row r="269" s="2" customFormat="1" ht="24.15" customHeight="1">
      <c r="A269" s="42"/>
      <c r="B269" s="43"/>
      <c r="C269" s="208" t="s">
        <v>395</v>
      </c>
      <c r="D269" s="208" t="s">
        <v>136</v>
      </c>
      <c r="E269" s="209" t="s">
        <v>396</v>
      </c>
      <c r="F269" s="210" t="s">
        <v>397</v>
      </c>
      <c r="G269" s="211" t="s">
        <v>151</v>
      </c>
      <c r="H269" s="212">
        <v>0.76200000000000001</v>
      </c>
      <c r="I269" s="213"/>
      <c r="J269" s="214">
        <f>ROUND(I269*H269,2)</f>
        <v>0</v>
      </c>
      <c r="K269" s="210" t="s">
        <v>19</v>
      </c>
      <c r="L269" s="48"/>
      <c r="M269" s="215" t="s">
        <v>19</v>
      </c>
      <c r="N269" s="216" t="s">
        <v>44</v>
      </c>
      <c r="O269" s="88"/>
      <c r="P269" s="217">
        <f>O269*H269</f>
        <v>0</v>
      </c>
      <c r="Q269" s="217">
        <v>0.0018</v>
      </c>
      <c r="R269" s="217">
        <f>Q269*H269</f>
        <v>0.0013716</v>
      </c>
      <c r="S269" s="217">
        <v>0</v>
      </c>
      <c r="T269" s="218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19" t="s">
        <v>238</v>
      </c>
      <c r="AT269" s="219" t="s">
        <v>136</v>
      </c>
      <c r="AU269" s="219" t="s">
        <v>135</v>
      </c>
      <c r="AY269" s="21" t="s">
        <v>130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1" t="s">
        <v>135</v>
      </c>
      <c r="BK269" s="220">
        <f>ROUND(I269*H269,2)</f>
        <v>0</v>
      </c>
      <c r="BL269" s="21" t="s">
        <v>238</v>
      </c>
      <c r="BM269" s="219" t="s">
        <v>398</v>
      </c>
    </row>
    <row r="270" s="2" customFormat="1" ht="24.15" customHeight="1">
      <c r="A270" s="42"/>
      <c r="B270" s="43"/>
      <c r="C270" s="208" t="s">
        <v>399</v>
      </c>
      <c r="D270" s="208" t="s">
        <v>136</v>
      </c>
      <c r="E270" s="209" t="s">
        <v>400</v>
      </c>
      <c r="F270" s="210" t="s">
        <v>401</v>
      </c>
      <c r="G270" s="211" t="s">
        <v>270</v>
      </c>
      <c r="H270" s="212">
        <v>0.014</v>
      </c>
      <c r="I270" s="213"/>
      <c r="J270" s="214">
        <f>ROUND(I270*H270,2)</f>
        <v>0</v>
      </c>
      <c r="K270" s="210" t="s">
        <v>140</v>
      </c>
      <c r="L270" s="48"/>
      <c r="M270" s="215" t="s">
        <v>19</v>
      </c>
      <c r="N270" s="216" t="s">
        <v>44</v>
      </c>
      <c r="O270" s="88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19" t="s">
        <v>238</v>
      </c>
      <c r="AT270" s="219" t="s">
        <v>136</v>
      </c>
      <c r="AU270" s="219" t="s">
        <v>135</v>
      </c>
      <c r="AY270" s="21" t="s">
        <v>130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1" t="s">
        <v>135</v>
      </c>
      <c r="BK270" s="220">
        <f>ROUND(I270*H270,2)</f>
        <v>0</v>
      </c>
      <c r="BL270" s="21" t="s">
        <v>238</v>
      </c>
      <c r="BM270" s="219" t="s">
        <v>402</v>
      </c>
    </row>
    <row r="271" s="2" customFormat="1">
      <c r="A271" s="42"/>
      <c r="B271" s="43"/>
      <c r="C271" s="44"/>
      <c r="D271" s="221" t="s">
        <v>144</v>
      </c>
      <c r="E271" s="44"/>
      <c r="F271" s="222" t="s">
        <v>403</v>
      </c>
      <c r="G271" s="44"/>
      <c r="H271" s="44"/>
      <c r="I271" s="223"/>
      <c r="J271" s="44"/>
      <c r="K271" s="44"/>
      <c r="L271" s="48"/>
      <c r="M271" s="224"/>
      <c r="N271" s="225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1" t="s">
        <v>144</v>
      </c>
      <c r="AU271" s="21" t="s">
        <v>135</v>
      </c>
    </row>
    <row r="272" s="12" customFormat="1" ht="22.8" customHeight="1">
      <c r="A272" s="12"/>
      <c r="B272" s="192"/>
      <c r="C272" s="193"/>
      <c r="D272" s="194" t="s">
        <v>71</v>
      </c>
      <c r="E272" s="206" t="s">
        <v>404</v>
      </c>
      <c r="F272" s="206" t="s">
        <v>405</v>
      </c>
      <c r="G272" s="193"/>
      <c r="H272" s="193"/>
      <c r="I272" s="196"/>
      <c r="J272" s="207">
        <f>BK272</f>
        <v>0</v>
      </c>
      <c r="K272" s="193"/>
      <c r="L272" s="198"/>
      <c r="M272" s="199"/>
      <c r="N272" s="200"/>
      <c r="O272" s="200"/>
      <c r="P272" s="201">
        <f>SUM(P273:P279)</f>
        <v>0</v>
      </c>
      <c r="Q272" s="200"/>
      <c r="R272" s="201">
        <f>SUM(R273:R279)</f>
        <v>0</v>
      </c>
      <c r="S272" s="200"/>
      <c r="T272" s="202">
        <f>SUM(T273:T279)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3" t="s">
        <v>135</v>
      </c>
      <c r="AT272" s="204" t="s">
        <v>71</v>
      </c>
      <c r="AU272" s="204" t="s">
        <v>80</v>
      </c>
      <c r="AY272" s="203" t="s">
        <v>130</v>
      </c>
      <c r="BK272" s="205">
        <f>SUM(BK273:BK279)</f>
        <v>0</v>
      </c>
    </row>
    <row r="273" s="2" customFormat="1" ht="37.8" customHeight="1">
      <c r="A273" s="42"/>
      <c r="B273" s="43"/>
      <c r="C273" s="208" t="s">
        <v>406</v>
      </c>
      <c r="D273" s="208" t="s">
        <v>136</v>
      </c>
      <c r="E273" s="209" t="s">
        <v>407</v>
      </c>
      <c r="F273" s="210" t="s">
        <v>408</v>
      </c>
      <c r="G273" s="211" t="s">
        <v>195</v>
      </c>
      <c r="H273" s="212">
        <v>1</v>
      </c>
      <c r="I273" s="213"/>
      <c r="J273" s="214">
        <f>ROUND(I273*H273,2)</f>
        <v>0</v>
      </c>
      <c r="K273" s="210" t="s">
        <v>19</v>
      </c>
      <c r="L273" s="48"/>
      <c r="M273" s="215" t="s">
        <v>19</v>
      </c>
      <c r="N273" s="216" t="s">
        <v>44</v>
      </c>
      <c r="O273" s="88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R273" s="219" t="s">
        <v>238</v>
      </c>
      <c r="AT273" s="219" t="s">
        <v>136</v>
      </c>
      <c r="AU273" s="219" t="s">
        <v>135</v>
      </c>
      <c r="AY273" s="21" t="s">
        <v>130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1" t="s">
        <v>135</v>
      </c>
      <c r="BK273" s="220">
        <f>ROUND(I273*H273,2)</f>
        <v>0</v>
      </c>
      <c r="BL273" s="21" t="s">
        <v>238</v>
      </c>
      <c r="BM273" s="219" t="s">
        <v>409</v>
      </c>
    </row>
    <row r="274" s="2" customFormat="1" ht="37.8" customHeight="1">
      <c r="A274" s="42"/>
      <c r="B274" s="43"/>
      <c r="C274" s="208" t="s">
        <v>410</v>
      </c>
      <c r="D274" s="208" t="s">
        <v>136</v>
      </c>
      <c r="E274" s="209" t="s">
        <v>411</v>
      </c>
      <c r="F274" s="210" t="s">
        <v>412</v>
      </c>
      <c r="G274" s="211" t="s">
        <v>195</v>
      </c>
      <c r="H274" s="212">
        <v>1</v>
      </c>
      <c r="I274" s="213"/>
      <c r="J274" s="214">
        <f>ROUND(I274*H274,2)</f>
        <v>0</v>
      </c>
      <c r="K274" s="210" t="s">
        <v>19</v>
      </c>
      <c r="L274" s="48"/>
      <c r="M274" s="215" t="s">
        <v>19</v>
      </c>
      <c r="N274" s="216" t="s">
        <v>44</v>
      </c>
      <c r="O274" s="88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R274" s="219" t="s">
        <v>238</v>
      </c>
      <c r="AT274" s="219" t="s">
        <v>136</v>
      </c>
      <c r="AU274" s="219" t="s">
        <v>135</v>
      </c>
      <c r="AY274" s="21" t="s">
        <v>130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21" t="s">
        <v>135</v>
      </c>
      <c r="BK274" s="220">
        <f>ROUND(I274*H274,2)</f>
        <v>0</v>
      </c>
      <c r="BL274" s="21" t="s">
        <v>238</v>
      </c>
      <c r="BM274" s="219" t="s">
        <v>413</v>
      </c>
    </row>
    <row r="275" s="2" customFormat="1" ht="37.8" customHeight="1">
      <c r="A275" s="42"/>
      <c r="B275" s="43"/>
      <c r="C275" s="208" t="s">
        <v>414</v>
      </c>
      <c r="D275" s="208" t="s">
        <v>136</v>
      </c>
      <c r="E275" s="209" t="s">
        <v>415</v>
      </c>
      <c r="F275" s="210" t="s">
        <v>416</v>
      </c>
      <c r="G275" s="211" t="s">
        <v>195</v>
      </c>
      <c r="H275" s="212">
        <v>1</v>
      </c>
      <c r="I275" s="213"/>
      <c r="J275" s="214">
        <f>ROUND(I275*H275,2)</f>
        <v>0</v>
      </c>
      <c r="K275" s="210" t="s">
        <v>19</v>
      </c>
      <c r="L275" s="48"/>
      <c r="M275" s="215" t="s">
        <v>19</v>
      </c>
      <c r="N275" s="216" t="s">
        <v>44</v>
      </c>
      <c r="O275" s="88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19" t="s">
        <v>417</v>
      </c>
      <c r="AT275" s="219" t="s">
        <v>136</v>
      </c>
      <c r="AU275" s="219" t="s">
        <v>135</v>
      </c>
      <c r="AY275" s="21" t="s">
        <v>130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1" t="s">
        <v>135</v>
      </c>
      <c r="BK275" s="220">
        <f>ROUND(I275*H275,2)</f>
        <v>0</v>
      </c>
      <c r="BL275" s="21" t="s">
        <v>417</v>
      </c>
      <c r="BM275" s="219" t="s">
        <v>418</v>
      </c>
    </row>
    <row r="276" s="2" customFormat="1" ht="33" customHeight="1">
      <c r="A276" s="42"/>
      <c r="B276" s="43"/>
      <c r="C276" s="208" t="s">
        <v>419</v>
      </c>
      <c r="D276" s="208" t="s">
        <v>136</v>
      </c>
      <c r="E276" s="209" t="s">
        <v>420</v>
      </c>
      <c r="F276" s="210" t="s">
        <v>421</v>
      </c>
      <c r="G276" s="211" t="s">
        <v>195</v>
      </c>
      <c r="H276" s="212">
        <v>1</v>
      </c>
      <c r="I276" s="213"/>
      <c r="J276" s="214">
        <f>ROUND(I276*H276,2)</f>
        <v>0</v>
      </c>
      <c r="K276" s="210" t="s">
        <v>19</v>
      </c>
      <c r="L276" s="48"/>
      <c r="M276" s="215" t="s">
        <v>19</v>
      </c>
      <c r="N276" s="216" t="s">
        <v>44</v>
      </c>
      <c r="O276" s="88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R276" s="219" t="s">
        <v>238</v>
      </c>
      <c r="AT276" s="219" t="s">
        <v>136</v>
      </c>
      <c r="AU276" s="219" t="s">
        <v>135</v>
      </c>
      <c r="AY276" s="21" t="s">
        <v>130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1" t="s">
        <v>135</v>
      </c>
      <c r="BK276" s="220">
        <f>ROUND(I276*H276,2)</f>
        <v>0</v>
      </c>
      <c r="BL276" s="21" t="s">
        <v>238</v>
      </c>
      <c r="BM276" s="219" t="s">
        <v>422</v>
      </c>
    </row>
    <row r="277" s="2" customFormat="1" ht="24.15" customHeight="1">
      <c r="A277" s="42"/>
      <c r="B277" s="43"/>
      <c r="C277" s="208" t="s">
        <v>423</v>
      </c>
      <c r="D277" s="208" t="s">
        <v>136</v>
      </c>
      <c r="E277" s="209" t="s">
        <v>424</v>
      </c>
      <c r="F277" s="210" t="s">
        <v>425</v>
      </c>
      <c r="G277" s="211" t="s">
        <v>195</v>
      </c>
      <c r="H277" s="212">
        <v>2</v>
      </c>
      <c r="I277" s="213"/>
      <c r="J277" s="214">
        <f>ROUND(I277*H277,2)</f>
        <v>0</v>
      </c>
      <c r="K277" s="210" t="s">
        <v>19</v>
      </c>
      <c r="L277" s="48"/>
      <c r="M277" s="215" t="s">
        <v>19</v>
      </c>
      <c r="N277" s="216" t="s">
        <v>44</v>
      </c>
      <c r="O277" s="88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R277" s="219" t="s">
        <v>417</v>
      </c>
      <c r="AT277" s="219" t="s">
        <v>136</v>
      </c>
      <c r="AU277" s="219" t="s">
        <v>135</v>
      </c>
      <c r="AY277" s="21" t="s">
        <v>130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1" t="s">
        <v>135</v>
      </c>
      <c r="BK277" s="220">
        <f>ROUND(I277*H277,2)</f>
        <v>0</v>
      </c>
      <c r="BL277" s="21" t="s">
        <v>417</v>
      </c>
      <c r="BM277" s="219" t="s">
        <v>426</v>
      </c>
    </row>
    <row r="278" s="2" customFormat="1" ht="24.15" customHeight="1">
      <c r="A278" s="42"/>
      <c r="B278" s="43"/>
      <c r="C278" s="208" t="s">
        <v>427</v>
      </c>
      <c r="D278" s="208" t="s">
        <v>136</v>
      </c>
      <c r="E278" s="209" t="s">
        <v>428</v>
      </c>
      <c r="F278" s="210" t="s">
        <v>429</v>
      </c>
      <c r="G278" s="211" t="s">
        <v>430</v>
      </c>
      <c r="H278" s="269"/>
      <c r="I278" s="213"/>
      <c r="J278" s="214">
        <f>ROUND(I278*H278,2)</f>
        <v>0</v>
      </c>
      <c r="K278" s="210" t="s">
        <v>140</v>
      </c>
      <c r="L278" s="48"/>
      <c r="M278" s="215" t="s">
        <v>19</v>
      </c>
      <c r="N278" s="216" t="s">
        <v>44</v>
      </c>
      <c r="O278" s="88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19" t="s">
        <v>238</v>
      </c>
      <c r="AT278" s="219" t="s">
        <v>136</v>
      </c>
      <c r="AU278" s="219" t="s">
        <v>135</v>
      </c>
      <c r="AY278" s="21" t="s">
        <v>130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1" t="s">
        <v>135</v>
      </c>
      <c r="BK278" s="220">
        <f>ROUND(I278*H278,2)</f>
        <v>0</v>
      </c>
      <c r="BL278" s="21" t="s">
        <v>238</v>
      </c>
      <c r="BM278" s="219" t="s">
        <v>431</v>
      </c>
    </row>
    <row r="279" s="2" customFormat="1">
      <c r="A279" s="42"/>
      <c r="B279" s="43"/>
      <c r="C279" s="44"/>
      <c r="D279" s="221" t="s">
        <v>144</v>
      </c>
      <c r="E279" s="44"/>
      <c r="F279" s="222" t="s">
        <v>432</v>
      </c>
      <c r="G279" s="44"/>
      <c r="H279" s="44"/>
      <c r="I279" s="223"/>
      <c r="J279" s="44"/>
      <c r="K279" s="44"/>
      <c r="L279" s="48"/>
      <c r="M279" s="224"/>
      <c r="N279" s="225"/>
      <c r="O279" s="88"/>
      <c r="P279" s="88"/>
      <c r="Q279" s="88"/>
      <c r="R279" s="88"/>
      <c r="S279" s="88"/>
      <c r="T279" s="89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T279" s="21" t="s">
        <v>144</v>
      </c>
      <c r="AU279" s="21" t="s">
        <v>135</v>
      </c>
    </row>
    <row r="280" s="12" customFormat="1" ht="22.8" customHeight="1">
      <c r="A280" s="12"/>
      <c r="B280" s="192"/>
      <c r="C280" s="193"/>
      <c r="D280" s="194" t="s">
        <v>71</v>
      </c>
      <c r="E280" s="206" t="s">
        <v>433</v>
      </c>
      <c r="F280" s="206" t="s">
        <v>434</v>
      </c>
      <c r="G280" s="193"/>
      <c r="H280" s="193"/>
      <c r="I280" s="196"/>
      <c r="J280" s="207">
        <f>BK280</f>
        <v>0</v>
      </c>
      <c r="K280" s="193"/>
      <c r="L280" s="198"/>
      <c r="M280" s="199"/>
      <c r="N280" s="200"/>
      <c r="O280" s="200"/>
      <c r="P280" s="201">
        <f>SUM(P281:P302)</f>
        <v>0</v>
      </c>
      <c r="Q280" s="200"/>
      <c r="R280" s="201">
        <f>SUM(R281:R302)</f>
        <v>0.94856752999999994</v>
      </c>
      <c r="S280" s="200"/>
      <c r="T280" s="202">
        <f>SUM(T281:T302)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3" t="s">
        <v>135</v>
      </c>
      <c r="AT280" s="204" t="s">
        <v>71</v>
      </c>
      <c r="AU280" s="204" t="s">
        <v>80</v>
      </c>
      <c r="AY280" s="203" t="s">
        <v>130</v>
      </c>
      <c r="BK280" s="205">
        <f>SUM(BK281:BK302)</f>
        <v>0</v>
      </c>
    </row>
    <row r="281" s="2" customFormat="1" ht="16.5" customHeight="1">
      <c r="A281" s="42"/>
      <c r="B281" s="43"/>
      <c r="C281" s="208" t="s">
        <v>435</v>
      </c>
      <c r="D281" s="208" t="s">
        <v>136</v>
      </c>
      <c r="E281" s="209" t="s">
        <v>436</v>
      </c>
      <c r="F281" s="210" t="s">
        <v>437</v>
      </c>
      <c r="G281" s="211" t="s">
        <v>139</v>
      </c>
      <c r="H281" s="212">
        <v>24.829000000000001</v>
      </c>
      <c r="I281" s="213"/>
      <c r="J281" s="214">
        <f>ROUND(I281*H281,2)</f>
        <v>0</v>
      </c>
      <c r="K281" s="210" t="s">
        <v>140</v>
      </c>
      <c r="L281" s="48"/>
      <c r="M281" s="215" t="s">
        <v>19</v>
      </c>
      <c r="N281" s="216" t="s">
        <v>44</v>
      </c>
      <c r="O281" s="88"/>
      <c r="P281" s="217">
        <f>O281*H281</f>
        <v>0</v>
      </c>
      <c r="Q281" s="217">
        <v>0</v>
      </c>
      <c r="R281" s="217">
        <f>Q281*H281</f>
        <v>0</v>
      </c>
      <c r="S281" s="217">
        <v>0</v>
      </c>
      <c r="T281" s="218">
        <f>S281*H281</f>
        <v>0</v>
      </c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R281" s="219" t="s">
        <v>238</v>
      </c>
      <c r="AT281" s="219" t="s">
        <v>136</v>
      </c>
      <c r="AU281" s="219" t="s">
        <v>135</v>
      </c>
      <c r="AY281" s="21" t="s">
        <v>130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1" t="s">
        <v>135</v>
      </c>
      <c r="BK281" s="220">
        <f>ROUND(I281*H281,2)</f>
        <v>0</v>
      </c>
      <c r="BL281" s="21" t="s">
        <v>238</v>
      </c>
      <c r="BM281" s="219" t="s">
        <v>438</v>
      </c>
    </row>
    <row r="282" s="2" customFormat="1">
      <c r="A282" s="42"/>
      <c r="B282" s="43"/>
      <c r="C282" s="44"/>
      <c r="D282" s="221" t="s">
        <v>144</v>
      </c>
      <c r="E282" s="44"/>
      <c r="F282" s="222" t="s">
        <v>439</v>
      </c>
      <c r="G282" s="44"/>
      <c r="H282" s="44"/>
      <c r="I282" s="223"/>
      <c r="J282" s="44"/>
      <c r="K282" s="44"/>
      <c r="L282" s="48"/>
      <c r="M282" s="224"/>
      <c r="N282" s="225"/>
      <c r="O282" s="88"/>
      <c r="P282" s="88"/>
      <c r="Q282" s="88"/>
      <c r="R282" s="88"/>
      <c r="S282" s="88"/>
      <c r="T282" s="89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T282" s="21" t="s">
        <v>144</v>
      </c>
      <c r="AU282" s="21" t="s">
        <v>135</v>
      </c>
    </row>
    <row r="283" s="2" customFormat="1" ht="16.5" customHeight="1">
      <c r="A283" s="42"/>
      <c r="B283" s="43"/>
      <c r="C283" s="208" t="s">
        <v>440</v>
      </c>
      <c r="D283" s="208" t="s">
        <v>136</v>
      </c>
      <c r="E283" s="209" t="s">
        <v>441</v>
      </c>
      <c r="F283" s="210" t="s">
        <v>442</v>
      </c>
      <c r="G283" s="211" t="s">
        <v>139</v>
      </c>
      <c r="H283" s="212">
        <v>24.829000000000001</v>
      </c>
      <c r="I283" s="213"/>
      <c r="J283" s="214">
        <f>ROUND(I283*H283,2)</f>
        <v>0</v>
      </c>
      <c r="K283" s="210" t="s">
        <v>140</v>
      </c>
      <c r="L283" s="48"/>
      <c r="M283" s="215" t="s">
        <v>19</v>
      </c>
      <c r="N283" s="216" t="s">
        <v>44</v>
      </c>
      <c r="O283" s="88"/>
      <c r="P283" s="217">
        <f>O283*H283</f>
        <v>0</v>
      </c>
      <c r="Q283" s="217">
        <v>0.00029999999999999997</v>
      </c>
      <c r="R283" s="217">
        <f>Q283*H283</f>
        <v>0.0074486999999999999</v>
      </c>
      <c r="S283" s="217">
        <v>0</v>
      </c>
      <c r="T283" s="218">
        <f>S283*H283</f>
        <v>0</v>
      </c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R283" s="219" t="s">
        <v>238</v>
      </c>
      <c r="AT283" s="219" t="s">
        <v>136</v>
      </c>
      <c r="AU283" s="219" t="s">
        <v>135</v>
      </c>
      <c r="AY283" s="21" t="s">
        <v>130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1" t="s">
        <v>135</v>
      </c>
      <c r="BK283" s="220">
        <f>ROUND(I283*H283,2)</f>
        <v>0</v>
      </c>
      <c r="BL283" s="21" t="s">
        <v>238</v>
      </c>
      <c r="BM283" s="219" t="s">
        <v>443</v>
      </c>
    </row>
    <row r="284" s="2" customFormat="1">
      <c r="A284" s="42"/>
      <c r="B284" s="43"/>
      <c r="C284" s="44"/>
      <c r="D284" s="221" t="s">
        <v>144</v>
      </c>
      <c r="E284" s="44"/>
      <c r="F284" s="222" t="s">
        <v>444</v>
      </c>
      <c r="G284" s="44"/>
      <c r="H284" s="44"/>
      <c r="I284" s="223"/>
      <c r="J284" s="44"/>
      <c r="K284" s="44"/>
      <c r="L284" s="48"/>
      <c r="M284" s="224"/>
      <c r="N284" s="225"/>
      <c r="O284" s="88"/>
      <c r="P284" s="88"/>
      <c r="Q284" s="88"/>
      <c r="R284" s="88"/>
      <c r="S284" s="88"/>
      <c r="T284" s="89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T284" s="21" t="s">
        <v>144</v>
      </c>
      <c r="AU284" s="21" t="s">
        <v>135</v>
      </c>
    </row>
    <row r="285" s="2" customFormat="1" ht="24.15" customHeight="1">
      <c r="A285" s="42"/>
      <c r="B285" s="43"/>
      <c r="C285" s="208" t="s">
        <v>445</v>
      </c>
      <c r="D285" s="208" t="s">
        <v>136</v>
      </c>
      <c r="E285" s="209" t="s">
        <v>446</v>
      </c>
      <c r="F285" s="210" t="s">
        <v>447</v>
      </c>
      <c r="G285" s="211" t="s">
        <v>139</v>
      </c>
      <c r="H285" s="212">
        <v>24.829000000000001</v>
      </c>
      <c r="I285" s="213"/>
      <c r="J285" s="214">
        <f>ROUND(I285*H285,2)</f>
        <v>0</v>
      </c>
      <c r="K285" s="210" t="s">
        <v>140</v>
      </c>
      <c r="L285" s="48"/>
      <c r="M285" s="215" t="s">
        <v>19</v>
      </c>
      <c r="N285" s="216" t="s">
        <v>44</v>
      </c>
      <c r="O285" s="88"/>
      <c r="P285" s="217">
        <f>O285*H285</f>
        <v>0</v>
      </c>
      <c r="Q285" s="217">
        <v>0.0074999999999999997</v>
      </c>
      <c r="R285" s="217">
        <f>Q285*H285</f>
        <v>0.18621750000000001</v>
      </c>
      <c r="S285" s="217">
        <v>0</v>
      </c>
      <c r="T285" s="218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19" t="s">
        <v>141</v>
      </c>
      <c r="AT285" s="219" t="s">
        <v>136</v>
      </c>
      <c r="AU285" s="219" t="s">
        <v>135</v>
      </c>
      <c r="AY285" s="21" t="s">
        <v>130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1" t="s">
        <v>135</v>
      </c>
      <c r="BK285" s="220">
        <f>ROUND(I285*H285,2)</f>
        <v>0</v>
      </c>
      <c r="BL285" s="21" t="s">
        <v>141</v>
      </c>
      <c r="BM285" s="219" t="s">
        <v>448</v>
      </c>
    </row>
    <row r="286" s="2" customFormat="1">
      <c r="A286" s="42"/>
      <c r="B286" s="43"/>
      <c r="C286" s="44"/>
      <c r="D286" s="221" t="s">
        <v>144</v>
      </c>
      <c r="E286" s="44"/>
      <c r="F286" s="222" t="s">
        <v>449</v>
      </c>
      <c r="G286" s="44"/>
      <c r="H286" s="44"/>
      <c r="I286" s="223"/>
      <c r="J286" s="44"/>
      <c r="K286" s="44"/>
      <c r="L286" s="48"/>
      <c r="M286" s="224"/>
      <c r="N286" s="225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1" t="s">
        <v>144</v>
      </c>
      <c r="AU286" s="21" t="s">
        <v>135</v>
      </c>
    </row>
    <row r="287" s="13" customFormat="1">
      <c r="A287" s="13"/>
      <c r="B287" s="226"/>
      <c r="C287" s="227"/>
      <c r="D287" s="228" t="s">
        <v>146</v>
      </c>
      <c r="E287" s="229" t="s">
        <v>19</v>
      </c>
      <c r="F287" s="230" t="s">
        <v>163</v>
      </c>
      <c r="G287" s="227"/>
      <c r="H287" s="231">
        <v>24.829000000000001</v>
      </c>
      <c r="I287" s="232"/>
      <c r="J287" s="227"/>
      <c r="K287" s="227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146</v>
      </c>
      <c r="AU287" s="237" t="s">
        <v>135</v>
      </c>
      <c r="AV287" s="13" t="s">
        <v>135</v>
      </c>
      <c r="AW287" s="13" t="s">
        <v>33</v>
      </c>
      <c r="AX287" s="13" t="s">
        <v>72</v>
      </c>
      <c r="AY287" s="237" t="s">
        <v>130</v>
      </c>
    </row>
    <row r="288" s="14" customFormat="1">
      <c r="A288" s="14"/>
      <c r="B288" s="238"/>
      <c r="C288" s="239"/>
      <c r="D288" s="228" t="s">
        <v>146</v>
      </c>
      <c r="E288" s="240" t="s">
        <v>19</v>
      </c>
      <c r="F288" s="241" t="s">
        <v>148</v>
      </c>
      <c r="G288" s="239"/>
      <c r="H288" s="242">
        <v>24.829000000000001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146</v>
      </c>
      <c r="AU288" s="248" t="s">
        <v>135</v>
      </c>
      <c r="AV288" s="14" t="s">
        <v>142</v>
      </c>
      <c r="AW288" s="14" t="s">
        <v>33</v>
      </c>
      <c r="AX288" s="14" t="s">
        <v>80</v>
      </c>
      <c r="AY288" s="248" t="s">
        <v>130</v>
      </c>
    </row>
    <row r="289" s="2" customFormat="1" ht="24.15" customHeight="1">
      <c r="A289" s="42"/>
      <c r="B289" s="43"/>
      <c r="C289" s="208" t="s">
        <v>450</v>
      </c>
      <c r="D289" s="208" t="s">
        <v>136</v>
      </c>
      <c r="E289" s="209" t="s">
        <v>451</v>
      </c>
      <c r="F289" s="210" t="s">
        <v>452</v>
      </c>
      <c r="G289" s="211" t="s">
        <v>151</v>
      </c>
      <c r="H289" s="212">
        <v>10.800000000000001</v>
      </c>
      <c r="I289" s="213"/>
      <c r="J289" s="214">
        <f>ROUND(I289*H289,2)</f>
        <v>0</v>
      </c>
      <c r="K289" s="210" t="s">
        <v>140</v>
      </c>
      <c r="L289" s="48"/>
      <c r="M289" s="215" t="s">
        <v>19</v>
      </c>
      <c r="N289" s="216" t="s">
        <v>44</v>
      </c>
      <c r="O289" s="88"/>
      <c r="P289" s="217">
        <f>O289*H289</f>
        <v>0</v>
      </c>
      <c r="Q289" s="217">
        <v>0.00042999999999999999</v>
      </c>
      <c r="R289" s="217">
        <f>Q289*H289</f>
        <v>0.0046440000000000006</v>
      </c>
      <c r="S289" s="217">
        <v>0</v>
      </c>
      <c r="T289" s="218">
        <f>S289*H289</f>
        <v>0</v>
      </c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R289" s="219" t="s">
        <v>238</v>
      </c>
      <c r="AT289" s="219" t="s">
        <v>136</v>
      </c>
      <c r="AU289" s="219" t="s">
        <v>135</v>
      </c>
      <c r="AY289" s="21" t="s">
        <v>130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1" t="s">
        <v>135</v>
      </c>
      <c r="BK289" s="220">
        <f>ROUND(I289*H289,2)</f>
        <v>0</v>
      </c>
      <c r="BL289" s="21" t="s">
        <v>238</v>
      </c>
      <c r="BM289" s="219" t="s">
        <v>453</v>
      </c>
    </row>
    <row r="290" s="2" customFormat="1">
      <c r="A290" s="42"/>
      <c r="B290" s="43"/>
      <c r="C290" s="44"/>
      <c r="D290" s="221" t="s">
        <v>144</v>
      </c>
      <c r="E290" s="44"/>
      <c r="F290" s="222" t="s">
        <v>454</v>
      </c>
      <c r="G290" s="44"/>
      <c r="H290" s="44"/>
      <c r="I290" s="223"/>
      <c r="J290" s="44"/>
      <c r="K290" s="44"/>
      <c r="L290" s="48"/>
      <c r="M290" s="224"/>
      <c r="N290" s="225"/>
      <c r="O290" s="88"/>
      <c r="P290" s="88"/>
      <c r="Q290" s="88"/>
      <c r="R290" s="88"/>
      <c r="S290" s="88"/>
      <c r="T290" s="89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T290" s="21" t="s">
        <v>144</v>
      </c>
      <c r="AU290" s="21" t="s">
        <v>135</v>
      </c>
    </row>
    <row r="291" s="13" customFormat="1">
      <c r="A291" s="13"/>
      <c r="B291" s="226"/>
      <c r="C291" s="227"/>
      <c r="D291" s="228" t="s">
        <v>146</v>
      </c>
      <c r="E291" s="229" t="s">
        <v>19</v>
      </c>
      <c r="F291" s="230" t="s">
        <v>208</v>
      </c>
      <c r="G291" s="227"/>
      <c r="H291" s="231">
        <v>10.800000000000001</v>
      </c>
      <c r="I291" s="232"/>
      <c r="J291" s="227"/>
      <c r="K291" s="227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146</v>
      </c>
      <c r="AU291" s="237" t="s">
        <v>135</v>
      </c>
      <c r="AV291" s="13" t="s">
        <v>135</v>
      </c>
      <c r="AW291" s="13" t="s">
        <v>33</v>
      </c>
      <c r="AX291" s="13" t="s">
        <v>72</v>
      </c>
      <c r="AY291" s="237" t="s">
        <v>130</v>
      </c>
    </row>
    <row r="292" s="14" customFormat="1">
      <c r="A292" s="14"/>
      <c r="B292" s="238"/>
      <c r="C292" s="239"/>
      <c r="D292" s="228" t="s">
        <v>146</v>
      </c>
      <c r="E292" s="240" t="s">
        <v>19</v>
      </c>
      <c r="F292" s="241" t="s">
        <v>148</v>
      </c>
      <c r="G292" s="239"/>
      <c r="H292" s="242">
        <v>10.800000000000001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146</v>
      </c>
      <c r="AU292" s="248" t="s">
        <v>135</v>
      </c>
      <c r="AV292" s="14" t="s">
        <v>142</v>
      </c>
      <c r="AW292" s="14" t="s">
        <v>33</v>
      </c>
      <c r="AX292" s="14" t="s">
        <v>80</v>
      </c>
      <c r="AY292" s="248" t="s">
        <v>130</v>
      </c>
    </row>
    <row r="293" s="2" customFormat="1" ht="16.5" customHeight="1">
      <c r="A293" s="42"/>
      <c r="B293" s="43"/>
      <c r="C293" s="259" t="s">
        <v>455</v>
      </c>
      <c r="D293" s="259" t="s">
        <v>305</v>
      </c>
      <c r="E293" s="260" t="s">
        <v>456</v>
      </c>
      <c r="F293" s="261" t="s">
        <v>457</v>
      </c>
      <c r="G293" s="262" t="s">
        <v>151</v>
      </c>
      <c r="H293" s="263">
        <v>11.880000000000001</v>
      </c>
      <c r="I293" s="264"/>
      <c r="J293" s="265">
        <f>ROUND(I293*H293,2)</f>
        <v>0</v>
      </c>
      <c r="K293" s="261" t="s">
        <v>140</v>
      </c>
      <c r="L293" s="266"/>
      <c r="M293" s="267" t="s">
        <v>19</v>
      </c>
      <c r="N293" s="268" t="s">
        <v>44</v>
      </c>
      <c r="O293" s="88"/>
      <c r="P293" s="217">
        <f>O293*H293</f>
        <v>0</v>
      </c>
      <c r="Q293" s="217">
        <v>0.00198</v>
      </c>
      <c r="R293" s="217">
        <f>Q293*H293</f>
        <v>0.023522400000000002</v>
      </c>
      <c r="S293" s="217">
        <v>0</v>
      </c>
      <c r="T293" s="218">
        <f>S293*H293</f>
        <v>0</v>
      </c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R293" s="219" t="s">
        <v>308</v>
      </c>
      <c r="AT293" s="219" t="s">
        <v>305</v>
      </c>
      <c r="AU293" s="219" t="s">
        <v>135</v>
      </c>
      <c r="AY293" s="21" t="s">
        <v>130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21" t="s">
        <v>135</v>
      </c>
      <c r="BK293" s="220">
        <f>ROUND(I293*H293,2)</f>
        <v>0</v>
      </c>
      <c r="BL293" s="21" t="s">
        <v>238</v>
      </c>
      <c r="BM293" s="219" t="s">
        <v>458</v>
      </c>
    </row>
    <row r="294" s="13" customFormat="1">
      <c r="A294" s="13"/>
      <c r="B294" s="226"/>
      <c r="C294" s="227"/>
      <c r="D294" s="228" t="s">
        <v>146</v>
      </c>
      <c r="E294" s="227"/>
      <c r="F294" s="230" t="s">
        <v>459</v>
      </c>
      <c r="G294" s="227"/>
      <c r="H294" s="231">
        <v>11.880000000000001</v>
      </c>
      <c r="I294" s="232"/>
      <c r="J294" s="227"/>
      <c r="K294" s="227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146</v>
      </c>
      <c r="AU294" s="237" t="s">
        <v>135</v>
      </c>
      <c r="AV294" s="13" t="s">
        <v>135</v>
      </c>
      <c r="AW294" s="13" t="s">
        <v>4</v>
      </c>
      <c r="AX294" s="13" t="s">
        <v>80</v>
      </c>
      <c r="AY294" s="237" t="s">
        <v>130</v>
      </c>
    </row>
    <row r="295" s="2" customFormat="1" ht="24.15" customHeight="1">
      <c r="A295" s="42"/>
      <c r="B295" s="43"/>
      <c r="C295" s="208" t="s">
        <v>460</v>
      </c>
      <c r="D295" s="208" t="s">
        <v>136</v>
      </c>
      <c r="E295" s="209" t="s">
        <v>461</v>
      </c>
      <c r="F295" s="210" t="s">
        <v>462</v>
      </c>
      <c r="G295" s="211" t="s">
        <v>139</v>
      </c>
      <c r="H295" s="212">
        <v>24.829000000000001</v>
      </c>
      <c r="I295" s="213"/>
      <c r="J295" s="214">
        <f>ROUND(I295*H295,2)</f>
        <v>0</v>
      </c>
      <c r="K295" s="210" t="s">
        <v>140</v>
      </c>
      <c r="L295" s="48"/>
      <c r="M295" s="215" t="s">
        <v>19</v>
      </c>
      <c r="N295" s="216" t="s">
        <v>44</v>
      </c>
      <c r="O295" s="88"/>
      <c r="P295" s="217">
        <f>O295*H295</f>
        <v>0</v>
      </c>
      <c r="Q295" s="217">
        <v>0.0061700000000000001</v>
      </c>
      <c r="R295" s="217">
        <f>Q295*H295</f>
        <v>0.15319493000000001</v>
      </c>
      <c r="S295" s="217">
        <v>0</v>
      </c>
      <c r="T295" s="218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19" t="s">
        <v>238</v>
      </c>
      <c r="AT295" s="219" t="s">
        <v>136</v>
      </c>
      <c r="AU295" s="219" t="s">
        <v>135</v>
      </c>
      <c r="AY295" s="21" t="s">
        <v>130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1" t="s">
        <v>135</v>
      </c>
      <c r="BK295" s="220">
        <f>ROUND(I295*H295,2)</f>
        <v>0</v>
      </c>
      <c r="BL295" s="21" t="s">
        <v>238</v>
      </c>
      <c r="BM295" s="219" t="s">
        <v>463</v>
      </c>
    </row>
    <row r="296" s="2" customFormat="1">
      <c r="A296" s="42"/>
      <c r="B296" s="43"/>
      <c r="C296" s="44"/>
      <c r="D296" s="221" t="s">
        <v>144</v>
      </c>
      <c r="E296" s="44"/>
      <c r="F296" s="222" t="s">
        <v>464</v>
      </c>
      <c r="G296" s="44"/>
      <c r="H296" s="44"/>
      <c r="I296" s="223"/>
      <c r="J296" s="44"/>
      <c r="K296" s="44"/>
      <c r="L296" s="48"/>
      <c r="M296" s="224"/>
      <c r="N296" s="225"/>
      <c r="O296" s="88"/>
      <c r="P296" s="88"/>
      <c r="Q296" s="88"/>
      <c r="R296" s="88"/>
      <c r="S296" s="88"/>
      <c r="T296" s="89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T296" s="21" t="s">
        <v>144</v>
      </c>
      <c r="AU296" s="21" t="s">
        <v>135</v>
      </c>
    </row>
    <row r="297" s="13" customFormat="1">
      <c r="A297" s="13"/>
      <c r="B297" s="226"/>
      <c r="C297" s="227"/>
      <c r="D297" s="228" t="s">
        <v>146</v>
      </c>
      <c r="E297" s="229" t="s">
        <v>19</v>
      </c>
      <c r="F297" s="230" t="s">
        <v>163</v>
      </c>
      <c r="G297" s="227"/>
      <c r="H297" s="231">
        <v>24.829000000000001</v>
      </c>
      <c r="I297" s="232"/>
      <c r="J297" s="227"/>
      <c r="K297" s="227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146</v>
      </c>
      <c r="AU297" s="237" t="s">
        <v>135</v>
      </c>
      <c r="AV297" s="13" t="s">
        <v>135</v>
      </c>
      <c r="AW297" s="13" t="s">
        <v>33</v>
      </c>
      <c r="AX297" s="13" t="s">
        <v>72</v>
      </c>
      <c r="AY297" s="237" t="s">
        <v>130</v>
      </c>
    </row>
    <row r="298" s="14" customFormat="1">
      <c r="A298" s="14"/>
      <c r="B298" s="238"/>
      <c r="C298" s="239"/>
      <c r="D298" s="228" t="s">
        <v>146</v>
      </c>
      <c r="E298" s="240" t="s">
        <v>19</v>
      </c>
      <c r="F298" s="241" t="s">
        <v>148</v>
      </c>
      <c r="G298" s="239"/>
      <c r="H298" s="242">
        <v>24.829000000000001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146</v>
      </c>
      <c r="AU298" s="248" t="s">
        <v>135</v>
      </c>
      <c r="AV298" s="14" t="s">
        <v>142</v>
      </c>
      <c r="AW298" s="14" t="s">
        <v>33</v>
      </c>
      <c r="AX298" s="14" t="s">
        <v>80</v>
      </c>
      <c r="AY298" s="248" t="s">
        <v>130</v>
      </c>
    </row>
    <row r="299" s="2" customFormat="1" ht="21.75" customHeight="1">
      <c r="A299" s="42"/>
      <c r="B299" s="43"/>
      <c r="C299" s="259" t="s">
        <v>465</v>
      </c>
      <c r="D299" s="259" t="s">
        <v>305</v>
      </c>
      <c r="E299" s="260" t="s">
        <v>466</v>
      </c>
      <c r="F299" s="261" t="s">
        <v>467</v>
      </c>
      <c r="G299" s="262" t="s">
        <v>139</v>
      </c>
      <c r="H299" s="263">
        <v>26.07</v>
      </c>
      <c r="I299" s="264"/>
      <c r="J299" s="265">
        <f>ROUND(I299*H299,2)</f>
        <v>0</v>
      </c>
      <c r="K299" s="261" t="s">
        <v>140</v>
      </c>
      <c r="L299" s="266"/>
      <c r="M299" s="267" t="s">
        <v>19</v>
      </c>
      <c r="N299" s="268" t="s">
        <v>44</v>
      </c>
      <c r="O299" s="88"/>
      <c r="P299" s="217">
        <f>O299*H299</f>
        <v>0</v>
      </c>
      <c r="Q299" s="217">
        <v>0.021999999999999999</v>
      </c>
      <c r="R299" s="217">
        <f>Q299*H299</f>
        <v>0.57353999999999994</v>
      </c>
      <c r="S299" s="217">
        <v>0</v>
      </c>
      <c r="T299" s="218">
        <f>S299*H299</f>
        <v>0</v>
      </c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R299" s="219" t="s">
        <v>308</v>
      </c>
      <c r="AT299" s="219" t="s">
        <v>305</v>
      </c>
      <c r="AU299" s="219" t="s">
        <v>135</v>
      </c>
      <c r="AY299" s="21" t="s">
        <v>130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21" t="s">
        <v>135</v>
      </c>
      <c r="BK299" s="220">
        <f>ROUND(I299*H299,2)</f>
        <v>0</v>
      </c>
      <c r="BL299" s="21" t="s">
        <v>238</v>
      </c>
      <c r="BM299" s="219" t="s">
        <v>468</v>
      </c>
    </row>
    <row r="300" s="13" customFormat="1">
      <c r="A300" s="13"/>
      <c r="B300" s="226"/>
      <c r="C300" s="227"/>
      <c r="D300" s="228" t="s">
        <v>146</v>
      </c>
      <c r="E300" s="227"/>
      <c r="F300" s="230" t="s">
        <v>469</v>
      </c>
      <c r="G300" s="227"/>
      <c r="H300" s="231">
        <v>26.07</v>
      </c>
      <c r="I300" s="232"/>
      <c r="J300" s="227"/>
      <c r="K300" s="227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146</v>
      </c>
      <c r="AU300" s="237" t="s">
        <v>135</v>
      </c>
      <c r="AV300" s="13" t="s">
        <v>135</v>
      </c>
      <c r="AW300" s="13" t="s">
        <v>4</v>
      </c>
      <c r="AX300" s="13" t="s">
        <v>80</v>
      </c>
      <c r="AY300" s="237" t="s">
        <v>130</v>
      </c>
    </row>
    <row r="301" s="2" customFormat="1" ht="24.15" customHeight="1">
      <c r="A301" s="42"/>
      <c r="B301" s="43"/>
      <c r="C301" s="208" t="s">
        <v>470</v>
      </c>
      <c r="D301" s="208" t="s">
        <v>136</v>
      </c>
      <c r="E301" s="209" t="s">
        <v>471</v>
      </c>
      <c r="F301" s="210" t="s">
        <v>472</v>
      </c>
      <c r="G301" s="211" t="s">
        <v>270</v>
      </c>
      <c r="H301" s="212">
        <v>0.76200000000000001</v>
      </c>
      <c r="I301" s="213"/>
      <c r="J301" s="214">
        <f>ROUND(I301*H301,2)</f>
        <v>0</v>
      </c>
      <c r="K301" s="210" t="s">
        <v>140</v>
      </c>
      <c r="L301" s="48"/>
      <c r="M301" s="215" t="s">
        <v>19</v>
      </c>
      <c r="N301" s="216" t="s">
        <v>44</v>
      </c>
      <c r="O301" s="88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R301" s="219" t="s">
        <v>238</v>
      </c>
      <c r="AT301" s="219" t="s">
        <v>136</v>
      </c>
      <c r="AU301" s="219" t="s">
        <v>135</v>
      </c>
      <c r="AY301" s="21" t="s">
        <v>130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1" t="s">
        <v>135</v>
      </c>
      <c r="BK301" s="220">
        <f>ROUND(I301*H301,2)</f>
        <v>0</v>
      </c>
      <c r="BL301" s="21" t="s">
        <v>238</v>
      </c>
      <c r="BM301" s="219" t="s">
        <v>473</v>
      </c>
    </row>
    <row r="302" s="2" customFormat="1">
      <c r="A302" s="42"/>
      <c r="B302" s="43"/>
      <c r="C302" s="44"/>
      <c r="D302" s="221" t="s">
        <v>144</v>
      </c>
      <c r="E302" s="44"/>
      <c r="F302" s="222" t="s">
        <v>474</v>
      </c>
      <c r="G302" s="44"/>
      <c r="H302" s="44"/>
      <c r="I302" s="223"/>
      <c r="J302" s="44"/>
      <c r="K302" s="44"/>
      <c r="L302" s="48"/>
      <c r="M302" s="224"/>
      <c r="N302" s="225"/>
      <c r="O302" s="88"/>
      <c r="P302" s="88"/>
      <c r="Q302" s="88"/>
      <c r="R302" s="88"/>
      <c r="S302" s="88"/>
      <c r="T302" s="89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T302" s="21" t="s">
        <v>144</v>
      </c>
      <c r="AU302" s="21" t="s">
        <v>135</v>
      </c>
    </row>
    <row r="303" s="12" customFormat="1" ht="22.8" customHeight="1">
      <c r="A303" s="12"/>
      <c r="B303" s="192"/>
      <c r="C303" s="193"/>
      <c r="D303" s="194" t="s">
        <v>71</v>
      </c>
      <c r="E303" s="206" t="s">
        <v>475</v>
      </c>
      <c r="F303" s="206" t="s">
        <v>476</v>
      </c>
      <c r="G303" s="193"/>
      <c r="H303" s="193"/>
      <c r="I303" s="196"/>
      <c r="J303" s="207">
        <f>BK303</f>
        <v>0</v>
      </c>
      <c r="K303" s="193"/>
      <c r="L303" s="198"/>
      <c r="M303" s="199"/>
      <c r="N303" s="200"/>
      <c r="O303" s="200"/>
      <c r="P303" s="201">
        <f>SUM(P304:P327)</f>
        <v>0</v>
      </c>
      <c r="Q303" s="200"/>
      <c r="R303" s="201">
        <f>SUM(R304:R327)</f>
        <v>0.014079</v>
      </c>
      <c r="S303" s="200"/>
      <c r="T303" s="202">
        <f>SUM(T304:T327)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3" t="s">
        <v>135</v>
      </c>
      <c r="AT303" s="204" t="s">
        <v>71</v>
      </c>
      <c r="AU303" s="204" t="s">
        <v>80</v>
      </c>
      <c r="AY303" s="203" t="s">
        <v>130</v>
      </c>
      <c r="BK303" s="205">
        <f>SUM(BK304:BK327)</f>
        <v>0</v>
      </c>
    </row>
    <row r="304" s="2" customFormat="1" ht="16.5" customHeight="1">
      <c r="A304" s="42"/>
      <c r="B304" s="43"/>
      <c r="C304" s="208" t="s">
        <v>477</v>
      </c>
      <c r="D304" s="208" t="s">
        <v>136</v>
      </c>
      <c r="E304" s="209" t="s">
        <v>478</v>
      </c>
      <c r="F304" s="210" t="s">
        <v>479</v>
      </c>
      <c r="G304" s="211" t="s">
        <v>139</v>
      </c>
      <c r="H304" s="212">
        <v>1.5</v>
      </c>
      <c r="I304" s="213"/>
      <c r="J304" s="214">
        <f>ROUND(I304*H304,2)</f>
        <v>0</v>
      </c>
      <c r="K304" s="210" t="s">
        <v>140</v>
      </c>
      <c r="L304" s="48"/>
      <c r="M304" s="215" t="s">
        <v>19</v>
      </c>
      <c r="N304" s="216" t="s">
        <v>44</v>
      </c>
      <c r="O304" s="88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R304" s="219" t="s">
        <v>238</v>
      </c>
      <c r="AT304" s="219" t="s">
        <v>136</v>
      </c>
      <c r="AU304" s="219" t="s">
        <v>135</v>
      </c>
      <c r="AY304" s="21" t="s">
        <v>130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21" t="s">
        <v>135</v>
      </c>
      <c r="BK304" s="220">
        <f>ROUND(I304*H304,2)</f>
        <v>0</v>
      </c>
      <c r="BL304" s="21" t="s">
        <v>238</v>
      </c>
      <c r="BM304" s="219" t="s">
        <v>480</v>
      </c>
    </row>
    <row r="305" s="2" customFormat="1">
      <c r="A305" s="42"/>
      <c r="B305" s="43"/>
      <c r="C305" s="44"/>
      <c r="D305" s="221" t="s">
        <v>144</v>
      </c>
      <c r="E305" s="44"/>
      <c r="F305" s="222" t="s">
        <v>481</v>
      </c>
      <c r="G305" s="44"/>
      <c r="H305" s="44"/>
      <c r="I305" s="223"/>
      <c r="J305" s="44"/>
      <c r="K305" s="44"/>
      <c r="L305" s="48"/>
      <c r="M305" s="224"/>
      <c r="N305" s="225"/>
      <c r="O305" s="88"/>
      <c r="P305" s="88"/>
      <c r="Q305" s="88"/>
      <c r="R305" s="88"/>
      <c r="S305" s="88"/>
      <c r="T305" s="89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T305" s="21" t="s">
        <v>144</v>
      </c>
      <c r="AU305" s="21" t="s">
        <v>135</v>
      </c>
    </row>
    <row r="306" s="13" customFormat="1">
      <c r="A306" s="13"/>
      <c r="B306" s="226"/>
      <c r="C306" s="227"/>
      <c r="D306" s="228" t="s">
        <v>146</v>
      </c>
      <c r="E306" s="229" t="s">
        <v>19</v>
      </c>
      <c r="F306" s="230" t="s">
        <v>482</v>
      </c>
      <c r="G306" s="227"/>
      <c r="H306" s="231">
        <v>1.5</v>
      </c>
      <c r="I306" s="232"/>
      <c r="J306" s="227"/>
      <c r="K306" s="227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146</v>
      </c>
      <c r="AU306" s="237" t="s">
        <v>135</v>
      </c>
      <c r="AV306" s="13" t="s">
        <v>135</v>
      </c>
      <c r="AW306" s="13" t="s">
        <v>33</v>
      </c>
      <c r="AX306" s="13" t="s">
        <v>72</v>
      </c>
      <c r="AY306" s="237" t="s">
        <v>130</v>
      </c>
    </row>
    <row r="307" s="14" customFormat="1">
      <c r="A307" s="14"/>
      <c r="B307" s="238"/>
      <c r="C307" s="239"/>
      <c r="D307" s="228" t="s">
        <v>146</v>
      </c>
      <c r="E307" s="240" t="s">
        <v>19</v>
      </c>
      <c r="F307" s="241" t="s">
        <v>148</v>
      </c>
      <c r="G307" s="239"/>
      <c r="H307" s="242">
        <v>1.5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8" t="s">
        <v>146</v>
      </c>
      <c r="AU307" s="248" t="s">
        <v>135</v>
      </c>
      <c r="AV307" s="14" t="s">
        <v>142</v>
      </c>
      <c r="AW307" s="14" t="s">
        <v>33</v>
      </c>
      <c r="AX307" s="14" t="s">
        <v>80</v>
      </c>
      <c r="AY307" s="248" t="s">
        <v>130</v>
      </c>
    </row>
    <row r="308" s="2" customFormat="1" ht="16.5" customHeight="1">
      <c r="A308" s="42"/>
      <c r="B308" s="43"/>
      <c r="C308" s="259" t="s">
        <v>483</v>
      </c>
      <c r="D308" s="259" t="s">
        <v>305</v>
      </c>
      <c r="E308" s="260" t="s">
        <v>484</v>
      </c>
      <c r="F308" s="261" t="s">
        <v>485</v>
      </c>
      <c r="G308" s="262" t="s">
        <v>486</v>
      </c>
      <c r="H308" s="263">
        <v>7.5</v>
      </c>
      <c r="I308" s="264"/>
      <c r="J308" s="265">
        <f>ROUND(I308*H308,2)</f>
        <v>0</v>
      </c>
      <c r="K308" s="261" t="s">
        <v>140</v>
      </c>
      <c r="L308" s="266"/>
      <c r="M308" s="267" t="s">
        <v>19</v>
      </c>
      <c r="N308" s="268" t="s">
        <v>44</v>
      </c>
      <c r="O308" s="88"/>
      <c r="P308" s="217">
        <f>O308*H308</f>
        <v>0</v>
      </c>
      <c r="Q308" s="217">
        <v>0.001</v>
      </c>
      <c r="R308" s="217">
        <f>Q308*H308</f>
        <v>0.0074999999999999997</v>
      </c>
      <c r="S308" s="217">
        <v>0</v>
      </c>
      <c r="T308" s="218">
        <f>S308*H308</f>
        <v>0</v>
      </c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R308" s="219" t="s">
        <v>308</v>
      </c>
      <c r="AT308" s="219" t="s">
        <v>305</v>
      </c>
      <c r="AU308" s="219" t="s">
        <v>135</v>
      </c>
      <c r="AY308" s="21" t="s">
        <v>130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1" t="s">
        <v>135</v>
      </c>
      <c r="BK308" s="220">
        <f>ROUND(I308*H308,2)</f>
        <v>0</v>
      </c>
      <c r="BL308" s="21" t="s">
        <v>238</v>
      </c>
      <c r="BM308" s="219" t="s">
        <v>487</v>
      </c>
    </row>
    <row r="309" s="13" customFormat="1">
      <c r="A309" s="13"/>
      <c r="B309" s="226"/>
      <c r="C309" s="227"/>
      <c r="D309" s="228" t="s">
        <v>146</v>
      </c>
      <c r="E309" s="227"/>
      <c r="F309" s="230" t="s">
        <v>488</v>
      </c>
      <c r="G309" s="227"/>
      <c r="H309" s="231">
        <v>7.5</v>
      </c>
      <c r="I309" s="232"/>
      <c r="J309" s="227"/>
      <c r="K309" s="227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146</v>
      </c>
      <c r="AU309" s="237" t="s">
        <v>135</v>
      </c>
      <c r="AV309" s="13" t="s">
        <v>135</v>
      </c>
      <c r="AW309" s="13" t="s">
        <v>4</v>
      </c>
      <c r="AX309" s="13" t="s">
        <v>80</v>
      </c>
      <c r="AY309" s="237" t="s">
        <v>130</v>
      </c>
    </row>
    <row r="310" s="2" customFormat="1" ht="16.5" customHeight="1">
      <c r="A310" s="42"/>
      <c r="B310" s="43"/>
      <c r="C310" s="208" t="s">
        <v>489</v>
      </c>
      <c r="D310" s="208" t="s">
        <v>136</v>
      </c>
      <c r="E310" s="209" t="s">
        <v>490</v>
      </c>
      <c r="F310" s="210" t="s">
        <v>491</v>
      </c>
      <c r="G310" s="211" t="s">
        <v>139</v>
      </c>
      <c r="H310" s="212">
        <v>1.5</v>
      </c>
      <c r="I310" s="213"/>
      <c r="J310" s="214">
        <f>ROUND(I310*H310,2)</f>
        <v>0</v>
      </c>
      <c r="K310" s="210" t="s">
        <v>140</v>
      </c>
      <c r="L310" s="48"/>
      <c r="M310" s="215" t="s">
        <v>19</v>
      </c>
      <c r="N310" s="216" t="s">
        <v>44</v>
      </c>
      <c r="O310" s="88"/>
      <c r="P310" s="217">
        <f>O310*H310</f>
        <v>0</v>
      </c>
      <c r="Q310" s="217">
        <v>0</v>
      </c>
      <c r="R310" s="217">
        <f>Q310*H310</f>
        <v>0</v>
      </c>
      <c r="S310" s="217">
        <v>0</v>
      </c>
      <c r="T310" s="218">
        <f>S310*H310</f>
        <v>0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19" t="s">
        <v>238</v>
      </c>
      <c r="AT310" s="219" t="s">
        <v>136</v>
      </c>
      <c r="AU310" s="219" t="s">
        <v>135</v>
      </c>
      <c r="AY310" s="21" t="s">
        <v>130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21" t="s">
        <v>135</v>
      </c>
      <c r="BK310" s="220">
        <f>ROUND(I310*H310,2)</f>
        <v>0</v>
      </c>
      <c r="BL310" s="21" t="s">
        <v>238</v>
      </c>
      <c r="BM310" s="219" t="s">
        <v>492</v>
      </c>
    </row>
    <row r="311" s="2" customFormat="1">
      <c r="A311" s="42"/>
      <c r="B311" s="43"/>
      <c r="C311" s="44"/>
      <c r="D311" s="221" t="s">
        <v>144</v>
      </c>
      <c r="E311" s="44"/>
      <c r="F311" s="222" t="s">
        <v>493</v>
      </c>
      <c r="G311" s="44"/>
      <c r="H311" s="44"/>
      <c r="I311" s="223"/>
      <c r="J311" s="44"/>
      <c r="K311" s="44"/>
      <c r="L311" s="48"/>
      <c r="M311" s="224"/>
      <c r="N311" s="225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1" t="s">
        <v>144</v>
      </c>
      <c r="AU311" s="21" t="s">
        <v>135</v>
      </c>
    </row>
    <row r="312" s="13" customFormat="1">
      <c r="A312" s="13"/>
      <c r="B312" s="226"/>
      <c r="C312" s="227"/>
      <c r="D312" s="228" t="s">
        <v>146</v>
      </c>
      <c r="E312" s="229" t="s">
        <v>19</v>
      </c>
      <c r="F312" s="230" t="s">
        <v>482</v>
      </c>
      <c r="G312" s="227"/>
      <c r="H312" s="231">
        <v>1.5</v>
      </c>
      <c r="I312" s="232"/>
      <c r="J312" s="227"/>
      <c r="K312" s="227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146</v>
      </c>
      <c r="AU312" s="237" t="s">
        <v>135</v>
      </c>
      <c r="AV312" s="13" t="s">
        <v>135</v>
      </c>
      <c r="AW312" s="13" t="s">
        <v>33</v>
      </c>
      <c r="AX312" s="13" t="s">
        <v>72</v>
      </c>
      <c r="AY312" s="237" t="s">
        <v>130</v>
      </c>
    </row>
    <row r="313" s="14" customFormat="1">
      <c r="A313" s="14"/>
      <c r="B313" s="238"/>
      <c r="C313" s="239"/>
      <c r="D313" s="228" t="s">
        <v>146</v>
      </c>
      <c r="E313" s="240" t="s">
        <v>19</v>
      </c>
      <c r="F313" s="241" t="s">
        <v>148</v>
      </c>
      <c r="G313" s="239"/>
      <c r="H313" s="242">
        <v>1.5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146</v>
      </c>
      <c r="AU313" s="248" t="s">
        <v>135</v>
      </c>
      <c r="AV313" s="14" t="s">
        <v>142</v>
      </c>
      <c r="AW313" s="14" t="s">
        <v>33</v>
      </c>
      <c r="AX313" s="14" t="s">
        <v>80</v>
      </c>
      <c r="AY313" s="248" t="s">
        <v>130</v>
      </c>
    </row>
    <row r="314" s="2" customFormat="1" ht="16.5" customHeight="1">
      <c r="A314" s="42"/>
      <c r="B314" s="43"/>
      <c r="C314" s="208" t="s">
        <v>133</v>
      </c>
      <c r="D314" s="208" t="s">
        <v>136</v>
      </c>
      <c r="E314" s="209" t="s">
        <v>494</v>
      </c>
      <c r="F314" s="210" t="s">
        <v>495</v>
      </c>
      <c r="G314" s="211" t="s">
        <v>139</v>
      </c>
      <c r="H314" s="212">
        <v>7.6500000000000004</v>
      </c>
      <c r="I314" s="213"/>
      <c r="J314" s="214">
        <f>ROUND(I314*H314,2)</f>
        <v>0</v>
      </c>
      <c r="K314" s="210" t="s">
        <v>140</v>
      </c>
      <c r="L314" s="48"/>
      <c r="M314" s="215" t="s">
        <v>19</v>
      </c>
      <c r="N314" s="216" t="s">
        <v>44</v>
      </c>
      <c r="O314" s="88"/>
      <c r="P314" s="217">
        <f>O314*H314</f>
        <v>0</v>
      </c>
      <c r="Q314" s="217">
        <v>0</v>
      </c>
      <c r="R314" s="217">
        <f>Q314*H314</f>
        <v>0</v>
      </c>
      <c r="S314" s="217">
        <v>0</v>
      </c>
      <c r="T314" s="218">
        <f>S314*H314</f>
        <v>0</v>
      </c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R314" s="219" t="s">
        <v>238</v>
      </c>
      <c r="AT314" s="219" t="s">
        <v>136</v>
      </c>
      <c r="AU314" s="219" t="s">
        <v>135</v>
      </c>
      <c r="AY314" s="21" t="s">
        <v>130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21" t="s">
        <v>135</v>
      </c>
      <c r="BK314" s="220">
        <f>ROUND(I314*H314,2)</f>
        <v>0</v>
      </c>
      <c r="BL314" s="21" t="s">
        <v>238</v>
      </c>
      <c r="BM314" s="219" t="s">
        <v>496</v>
      </c>
    </row>
    <row r="315" s="2" customFormat="1">
      <c r="A315" s="42"/>
      <c r="B315" s="43"/>
      <c r="C315" s="44"/>
      <c r="D315" s="221" t="s">
        <v>144</v>
      </c>
      <c r="E315" s="44"/>
      <c r="F315" s="222" t="s">
        <v>497</v>
      </c>
      <c r="G315" s="44"/>
      <c r="H315" s="44"/>
      <c r="I315" s="223"/>
      <c r="J315" s="44"/>
      <c r="K315" s="44"/>
      <c r="L315" s="48"/>
      <c r="M315" s="224"/>
      <c r="N315" s="225"/>
      <c r="O315" s="88"/>
      <c r="P315" s="88"/>
      <c r="Q315" s="88"/>
      <c r="R315" s="88"/>
      <c r="S315" s="88"/>
      <c r="T315" s="89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T315" s="21" t="s">
        <v>144</v>
      </c>
      <c r="AU315" s="21" t="s">
        <v>135</v>
      </c>
    </row>
    <row r="316" s="15" customFormat="1">
      <c r="A316" s="15"/>
      <c r="B316" s="249"/>
      <c r="C316" s="250"/>
      <c r="D316" s="228" t="s">
        <v>146</v>
      </c>
      <c r="E316" s="251" t="s">
        <v>19</v>
      </c>
      <c r="F316" s="252" t="s">
        <v>252</v>
      </c>
      <c r="G316" s="250"/>
      <c r="H316" s="251" t="s">
        <v>19</v>
      </c>
      <c r="I316" s="253"/>
      <c r="J316" s="250"/>
      <c r="K316" s="250"/>
      <c r="L316" s="254"/>
      <c r="M316" s="255"/>
      <c r="N316" s="256"/>
      <c r="O316" s="256"/>
      <c r="P316" s="256"/>
      <c r="Q316" s="256"/>
      <c r="R316" s="256"/>
      <c r="S316" s="256"/>
      <c r="T316" s="25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8" t="s">
        <v>146</v>
      </c>
      <c r="AU316" s="258" t="s">
        <v>135</v>
      </c>
      <c r="AV316" s="15" t="s">
        <v>80</v>
      </c>
      <c r="AW316" s="15" t="s">
        <v>33</v>
      </c>
      <c r="AX316" s="15" t="s">
        <v>72</v>
      </c>
      <c r="AY316" s="258" t="s">
        <v>130</v>
      </c>
    </row>
    <row r="317" s="13" customFormat="1">
      <c r="A317" s="13"/>
      <c r="B317" s="226"/>
      <c r="C317" s="227"/>
      <c r="D317" s="228" t="s">
        <v>146</v>
      </c>
      <c r="E317" s="229" t="s">
        <v>19</v>
      </c>
      <c r="F317" s="230" t="s">
        <v>253</v>
      </c>
      <c r="G317" s="227"/>
      <c r="H317" s="231">
        <v>6.1500000000000004</v>
      </c>
      <c r="I317" s="232"/>
      <c r="J317" s="227"/>
      <c r="K317" s="227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146</v>
      </c>
      <c r="AU317" s="237" t="s">
        <v>135</v>
      </c>
      <c r="AV317" s="13" t="s">
        <v>135</v>
      </c>
      <c r="AW317" s="13" t="s">
        <v>33</v>
      </c>
      <c r="AX317" s="13" t="s">
        <v>72</v>
      </c>
      <c r="AY317" s="237" t="s">
        <v>130</v>
      </c>
    </row>
    <row r="318" s="13" customFormat="1">
      <c r="A318" s="13"/>
      <c r="B318" s="226"/>
      <c r="C318" s="227"/>
      <c r="D318" s="228" t="s">
        <v>146</v>
      </c>
      <c r="E318" s="229" t="s">
        <v>19</v>
      </c>
      <c r="F318" s="230" t="s">
        <v>498</v>
      </c>
      <c r="G318" s="227"/>
      <c r="H318" s="231">
        <v>1.5</v>
      </c>
      <c r="I318" s="232"/>
      <c r="J318" s="227"/>
      <c r="K318" s="227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146</v>
      </c>
      <c r="AU318" s="237" t="s">
        <v>135</v>
      </c>
      <c r="AV318" s="13" t="s">
        <v>135</v>
      </c>
      <c r="AW318" s="13" t="s">
        <v>33</v>
      </c>
      <c r="AX318" s="13" t="s">
        <v>72</v>
      </c>
      <c r="AY318" s="237" t="s">
        <v>130</v>
      </c>
    </row>
    <row r="319" s="14" customFormat="1">
      <c r="A319" s="14"/>
      <c r="B319" s="238"/>
      <c r="C319" s="239"/>
      <c r="D319" s="228" t="s">
        <v>146</v>
      </c>
      <c r="E319" s="240" t="s">
        <v>19</v>
      </c>
      <c r="F319" s="241" t="s">
        <v>148</v>
      </c>
      <c r="G319" s="239"/>
      <c r="H319" s="242">
        <v>7.6500000000000004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8" t="s">
        <v>146</v>
      </c>
      <c r="AU319" s="248" t="s">
        <v>135</v>
      </c>
      <c r="AV319" s="14" t="s">
        <v>142</v>
      </c>
      <c r="AW319" s="14" t="s">
        <v>33</v>
      </c>
      <c r="AX319" s="14" t="s">
        <v>80</v>
      </c>
      <c r="AY319" s="248" t="s">
        <v>130</v>
      </c>
    </row>
    <row r="320" s="2" customFormat="1" ht="24.15" customHeight="1">
      <c r="A320" s="42"/>
      <c r="B320" s="43"/>
      <c r="C320" s="208" t="s">
        <v>157</v>
      </c>
      <c r="D320" s="208" t="s">
        <v>136</v>
      </c>
      <c r="E320" s="209" t="s">
        <v>499</v>
      </c>
      <c r="F320" s="210" t="s">
        <v>500</v>
      </c>
      <c r="G320" s="211" t="s">
        <v>139</v>
      </c>
      <c r="H320" s="212">
        <v>7.6500000000000004</v>
      </c>
      <c r="I320" s="213"/>
      <c r="J320" s="214">
        <f>ROUND(I320*H320,2)</f>
        <v>0</v>
      </c>
      <c r="K320" s="210" t="s">
        <v>140</v>
      </c>
      <c r="L320" s="48"/>
      <c r="M320" s="215" t="s">
        <v>19</v>
      </c>
      <c r="N320" s="216" t="s">
        <v>44</v>
      </c>
      <c r="O320" s="88"/>
      <c r="P320" s="217">
        <f>O320*H320</f>
        <v>0</v>
      </c>
      <c r="Q320" s="217">
        <v>0.00013999999999999999</v>
      </c>
      <c r="R320" s="217">
        <f>Q320*H320</f>
        <v>0.0010709999999999999</v>
      </c>
      <c r="S320" s="217">
        <v>0</v>
      </c>
      <c r="T320" s="218">
        <f>S320*H320</f>
        <v>0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19" t="s">
        <v>238</v>
      </c>
      <c r="AT320" s="219" t="s">
        <v>136</v>
      </c>
      <c r="AU320" s="219" t="s">
        <v>135</v>
      </c>
      <c r="AY320" s="21" t="s">
        <v>130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21" t="s">
        <v>135</v>
      </c>
      <c r="BK320" s="220">
        <f>ROUND(I320*H320,2)</f>
        <v>0</v>
      </c>
      <c r="BL320" s="21" t="s">
        <v>238</v>
      </c>
      <c r="BM320" s="219" t="s">
        <v>501</v>
      </c>
    </row>
    <row r="321" s="2" customFormat="1">
      <c r="A321" s="42"/>
      <c r="B321" s="43"/>
      <c r="C321" s="44"/>
      <c r="D321" s="221" t="s">
        <v>144</v>
      </c>
      <c r="E321" s="44"/>
      <c r="F321" s="222" t="s">
        <v>502</v>
      </c>
      <c r="G321" s="44"/>
      <c r="H321" s="44"/>
      <c r="I321" s="223"/>
      <c r="J321" s="44"/>
      <c r="K321" s="44"/>
      <c r="L321" s="48"/>
      <c r="M321" s="224"/>
      <c r="N321" s="225"/>
      <c r="O321" s="88"/>
      <c r="P321" s="88"/>
      <c r="Q321" s="88"/>
      <c r="R321" s="88"/>
      <c r="S321" s="88"/>
      <c r="T321" s="89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T321" s="21" t="s">
        <v>144</v>
      </c>
      <c r="AU321" s="21" t="s">
        <v>135</v>
      </c>
    </row>
    <row r="322" s="15" customFormat="1">
      <c r="A322" s="15"/>
      <c r="B322" s="249"/>
      <c r="C322" s="250"/>
      <c r="D322" s="228" t="s">
        <v>146</v>
      </c>
      <c r="E322" s="251" t="s">
        <v>19</v>
      </c>
      <c r="F322" s="252" t="s">
        <v>252</v>
      </c>
      <c r="G322" s="250"/>
      <c r="H322" s="251" t="s">
        <v>19</v>
      </c>
      <c r="I322" s="253"/>
      <c r="J322" s="250"/>
      <c r="K322" s="250"/>
      <c r="L322" s="254"/>
      <c r="M322" s="255"/>
      <c r="N322" s="256"/>
      <c r="O322" s="256"/>
      <c r="P322" s="256"/>
      <c r="Q322" s="256"/>
      <c r="R322" s="256"/>
      <c r="S322" s="256"/>
      <c r="T322" s="25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8" t="s">
        <v>146</v>
      </c>
      <c r="AU322" s="258" t="s">
        <v>135</v>
      </c>
      <c r="AV322" s="15" t="s">
        <v>80</v>
      </c>
      <c r="AW322" s="15" t="s">
        <v>33</v>
      </c>
      <c r="AX322" s="15" t="s">
        <v>72</v>
      </c>
      <c r="AY322" s="258" t="s">
        <v>130</v>
      </c>
    </row>
    <row r="323" s="13" customFormat="1">
      <c r="A323" s="13"/>
      <c r="B323" s="226"/>
      <c r="C323" s="227"/>
      <c r="D323" s="228" t="s">
        <v>146</v>
      </c>
      <c r="E323" s="229" t="s">
        <v>19</v>
      </c>
      <c r="F323" s="230" t="s">
        <v>253</v>
      </c>
      <c r="G323" s="227"/>
      <c r="H323" s="231">
        <v>6.1500000000000004</v>
      </c>
      <c r="I323" s="232"/>
      <c r="J323" s="227"/>
      <c r="K323" s="227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146</v>
      </c>
      <c r="AU323" s="237" t="s">
        <v>135</v>
      </c>
      <c r="AV323" s="13" t="s">
        <v>135</v>
      </c>
      <c r="AW323" s="13" t="s">
        <v>33</v>
      </c>
      <c r="AX323" s="13" t="s">
        <v>72</v>
      </c>
      <c r="AY323" s="237" t="s">
        <v>130</v>
      </c>
    </row>
    <row r="324" s="13" customFormat="1">
      <c r="A324" s="13"/>
      <c r="B324" s="226"/>
      <c r="C324" s="227"/>
      <c r="D324" s="228" t="s">
        <v>146</v>
      </c>
      <c r="E324" s="229" t="s">
        <v>19</v>
      </c>
      <c r="F324" s="230" t="s">
        <v>498</v>
      </c>
      <c r="G324" s="227"/>
      <c r="H324" s="231">
        <v>1.5</v>
      </c>
      <c r="I324" s="232"/>
      <c r="J324" s="227"/>
      <c r="K324" s="227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146</v>
      </c>
      <c r="AU324" s="237" t="s">
        <v>135</v>
      </c>
      <c r="AV324" s="13" t="s">
        <v>135</v>
      </c>
      <c r="AW324" s="13" t="s">
        <v>33</v>
      </c>
      <c r="AX324" s="13" t="s">
        <v>72</v>
      </c>
      <c r="AY324" s="237" t="s">
        <v>130</v>
      </c>
    </row>
    <row r="325" s="14" customFormat="1">
      <c r="A325" s="14"/>
      <c r="B325" s="238"/>
      <c r="C325" s="239"/>
      <c r="D325" s="228" t="s">
        <v>146</v>
      </c>
      <c r="E325" s="240" t="s">
        <v>19</v>
      </c>
      <c r="F325" s="241" t="s">
        <v>148</v>
      </c>
      <c r="G325" s="239"/>
      <c r="H325" s="242">
        <v>7.6500000000000004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8" t="s">
        <v>146</v>
      </c>
      <c r="AU325" s="248" t="s">
        <v>135</v>
      </c>
      <c r="AV325" s="14" t="s">
        <v>142</v>
      </c>
      <c r="AW325" s="14" t="s">
        <v>33</v>
      </c>
      <c r="AX325" s="14" t="s">
        <v>80</v>
      </c>
      <c r="AY325" s="248" t="s">
        <v>130</v>
      </c>
    </row>
    <row r="326" s="2" customFormat="1" ht="24.15" customHeight="1">
      <c r="A326" s="42"/>
      <c r="B326" s="43"/>
      <c r="C326" s="208" t="s">
        <v>503</v>
      </c>
      <c r="D326" s="208" t="s">
        <v>136</v>
      </c>
      <c r="E326" s="209" t="s">
        <v>504</v>
      </c>
      <c r="F326" s="210" t="s">
        <v>505</v>
      </c>
      <c r="G326" s="211" t="s">
        <v>139</v>
      </c>
      <c r="H326" s="212">
        <v>7.6500000000000004</v>
      </c>
      <c r="I326" s="213"/>
      <c r="J326" s="214">
        <f>ROUND(I326*H326,2)</f>
        <v>0</v>
      </c>
      <c r="K326" s="210" t="s">
        <v>140</v>
      </c>
      <c r="L326" s="48"/>
      <c r="M326" s="215" t="s">
        <v>19</v>
      </c>
      <c r="N326" s="216" t="s">
        <v>44</v>
      </c>
      <c r="O326" s="88"/>
      <c r="P326" s="217">
        <f>O326*H326</f>
        <v>0</v>
      </c>
      <c r="Q326" s="217">
        <v>0.00072000000000000005</v>
      </c>
      <c r="R326" s="217">
        <f>Q326*H326</f>
        <v>0.0055080000000000007</v>
      </c>
      <c r="S326" s="217">
        <v>0</v>
      </c>
      <c r="T326" s="218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19" t="s">
        <v>238</v>
      </c>
      <c r="AT326" s="219" t="s">
        <v>136</v>
      </c>
      <c r="AU326" s="219" t="s">
        <v>135</v>
      </c>
      <c r="AY326" s="21" t="s">
        <v>130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21" t="s">
        <v>135</v>
      </c>
      <c r="BK326" s="220">
        <f>ROUND(I326*H326,2)</f>
        <v>0</v>
      </c>
      <c r="BL326" s="21" t="s">
        <v>238</v>
      </c>
      <c r="BM326" s="219" t="s">
        <v>506</v>
      </c>
    </row>
    <row r="327" s="2" customFormat="1">
      <c r="A327" s="42"/>
      <c r="B327" s="43"/>
      <c r="C327" s="44"/>
      <c r="D327" s="221" t="s">
        <v>144</v>
      </c>
      <c r="E327" s="44"/>
      <c r="F327" s="222" t="s">
        <v>507</v>
      </c>
      <c r="G327" s="44"/>
      <c r="H327" s="44"/>
      <c r="I327" s="223"/>
      <c r="J327" s="44"/>
      <c r="K327" s="44"/>
      <c r="L327" s="48"/>
      <c r="M327" s="224"/>
      <c r="N327" s="225"/>
      <c r="O327" s="88"/>
      <c r="P327" s="88"/>
      <c r="Q327" s="88"/>
      <c r="R327" s="88"/>
      <c r="S327" s="88"/>
      <c r="T327" s="89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T327" s="21" t="s">
        <v>144</v>
      </c>
      <c r="AU327" s="21" t="s">
        <v>135</v>
      </c>
    </row>
    <row r="328" s="12" customFormat="1" ht="22.8" customHeight="1">
      <c r="A328" s="12"/>
      <c r="B328" s="192"/>
      <c r="C328" s="193"/>
      <c r="D328" s="194" t="s">
        <v>71</v>
      </c>
      <c r="E328" s="206" t="s">
        <v>508</v>
      </c>
      <c r="F328" s="206" t="s">
        <v>509</v>
      </c>
      <c r="G328" s="193"/>
      <c r="H328" s="193"/>
      <c r="I328" s="196"/>
      <c r="J328" s="207">
        <f>BK328</f>
        <v>0</v>
      </c>
      <c r="K328" s="193"/>
      <c r="L328" s="198"/>
      <c r="M328" s="199"/>
      <c r="N328" s="200"/>
      <c r="O328" s="200"/>
      <c r="P328" s="201">
        <f>SUM(P329:P370)</f>
        <v>0</v>
      </c>
      <c r="Q328" s="200"/>
      <c r="R328" s="201">
        <f>SUM(R329:R370)</f>
        <v>0.020856060000000003</v>
      </c>
      <c r="S328" s="200"/>
      <c r="T328" s="202">
        <f>SUM(T329:T370)</f>
        <v>0.0030370800000000002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3" t="s">
        <v>135</v>
      </c>
      <c r="AT328" s="204" t="s">
        <v>71</v>
      </c>
      <c r="AU328" s="204" t="s">
        <v>80</v>
      </c>
      <c r="AY328" s="203" t="s">
        <v>130</v>
      </c>
      <c r="BK328" s="205">
        <f>SUM(BK329:BK370)</f>
        <v>0</v>
      </c>
    </row>
    <row r="329" s="2" customFormat="1" ht="16.5" customHeight="1">
      <c r="A329" s="42"/>
      <c r="B329" s="43"/>
      <c r="C329" s="208" t="s">
        <v>510</v>
      </c>
      <c r="D329" s="208" t="s">
        <v>136</v>
      </c>
      <c r="E329" s="209" t="s">
        <v>511</v>
      </c>
      <c r="F329" s="210" t="s">
        <v>512</v>
      </c>
      <c r="G329" s="211" t="s">
        <v>139</v>
      </c>
      <c r="H329" s="212">
        <v>29.779</v>
      </c>
      <c r="I329" s="213"/>
      <c r="J329" s="214">
        <f>ROUND(I329*H329,2)</f>
        <v>0</v>
      </c>
      <c r="K329" s="210" t="s">
        <v>140</v>
      </c>
      <c r="L329" s="48"/>
      <c r="M329" s="215" t="s">
        <v>19</v>
      </c>
      <c r="N329" s="216" t="s">
        <v>44</v>
      </c>
      <c r="O329" s="88"/>
      <c r="P329" s="217">
        <f>O329*H329</f>
        <v>0</v>
      </c>
      <c r="Q329" s="217">
        <v>4.0000000000000003E-05</v>
      </c>
      <c r="R329" s="217">
        <f>Q329*H329</f>
        <v>0.0011911600000000001</v>
      </c>
      <c r="S329" s="217">
        <v>6.0000000000000002E-05</v>
      </c>
      <c r="T329" s="218">
        <f>S329*H329</f>
        <v>0.00178674</v>
      </c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R329" s="219" t="s">
        <v>141</v>
      </c>
      <c r="AT329" s="219" t="s">
        <v>136</v>
      </c>
      <c r="AU329" s="219" t="s">
        <v>135</v>
      </c>
      <c r="AY329" s="21" t="s">
        <v>130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21" t="s">
        <v>135</v>
      </c>
      <c r="BK329" s="220">
        <f>ROUND(I329*H329,2)</f>
        <v>0</v>
      </c>
      <c r="BL329" s="21" t="s">
        <v>141</v>
      </c>
      <c r="BM329" s="219" t="s">
        <v>513</v>
      </c>
    </row>
    <row r="330" s="2" customFormat="1">
      <c r="A330" s="42"/>
      <c r="B330" s="43"/>
      <c r="C330" s="44"/>
      <c r="D330" s="221" t="s">
        <v>144</v>
      </c>
      <c r="E330" s="44"/>
      <c r="F330" s="222" t="s">
        <v>514</v>
      </c>
      <c r="G330" s="44"/>
      <c r="H330" s="44"/>
      <c r="I330" s="223"/>
      <c r="J330" s="44"/>
      <c r="K330" s="44"/>
      <c r="L330" s="48"/>
      <c r="M330" s="224"/>
      <c r="N330" s="225"/>
      <c r="O330" s="88"/>
      <c r="P330" s="88"/>
      <c r="Q330" s="88"/>
      <c r="R330" s="88"/>
      <c r="S330" s="88"/>
      <c r="T330" s="89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T330" s="21" t="s">
        <v>144</v>
      </c>
      <c r="AU330" s="21" t="s">
        <v>135</v>
      </c>
    </row>
    <row r="331" s="15" customFormat="1">
      <c r="A331" s="15"/>
      <c r="B331" s="249"/>
      <c r="C331" s="250"/>
      <c r="D331" s="228" t="s">
        <v>146</v>
      </c>
      <c r="E331" s="251" t="s">
        <v>19</v>
      </c>
      <c r="F331" s="252" t="s">
        <v>515</v>
      </c>
      <c r="G331" s="250"/>
      <c r="H331" s="251" t="s">
        <v>19</v>
      </c>
      <c r="I331" s="253"/>
      <c r="J331" s="250"/>
      <c r="K331" s="250"/>
      <c r="L331" s="254"/>
      <c r="M331" s="255"/>
      <c r="N331" s="256"/>
      <c r="O331" s="256"/>
      <c r="P331" s="256"/>
      <c r="Q331" s="256"/>
      <c r="R331" s="256"/>
      <c r="S331" s="256"/>
      <c r="T331" s="25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8" t="s">
        <v>146</v>
      </c>
      <c r="AU331" s="258" t="s">
        <v>135</v>
      </c>
      <c r="AV331" s="15" t="s">
        <v>80</v>
      </c>
      <c r="AW331" s="15" t="s">
        <v>33</v>
      </c>
      <c r="AX331" s="15" t="s">
        <v>72</v>
      </c>
      <c r="AY331" s="258" t="s">
        <v>130</v>
      </c>
    </row>
    <row r="332" s="13" customFormat="1">
      <c r="A332" s="13"/>
      <c r="B332" s="226"/>
      <c r="C332" s="227"/>
      <c r="D332" s="228" t="s">
        <v>146</v>
      </c>
      <c r="E332" s="229" t="s">
        <v>19</v>
      </c>
      <c r="F332" s="230" t="s">
        <v>163</v>
      </c>
      <c r="G332" s="227"/>
      <c r="H332" s="231">
        <v>24.829000000000001</v>
      </c>
      <c r="I332" s="232"/>
      <c r="J332" s="227"/>
      <c r="K332" s="227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146</v>
      </c>
      <c r="AU332" s="237" t="s">
        <v>135</v>
      </c>
      <c r="AV332" s="13" t="s">
        <v>135</v>
      </c>
      <c r="AW332" s="13" t="s">
        <v>33</v>
      </c>
      <c r="AX332" s="13" t="s">
        <v>72</v>
      </c>
      <c r="AY332" s="237" t="s">
        <v>130</v>
      </c>
    </row>
    <row r="333" s="13" customFormat="1">
      <c r="A333" s="13"/>
      <c r="B333" s="226"/>
      <c r="C333" s="227"/>
      <c r="D333" s="228" t="s">
        <v>146</v>
      </c>
      <c r="E333" s="229" t="s">
        <v>19</v>
      </c>
      <c r="F333" s="230" t="s">
        <v>184</v>
      </c>
      <c r="G333" s="227"/>
      <c r="H333" s="231">
        <v>4.9500000000000002</v>
      </c>
      <c r="I333" s="232"/>
      <c r="J333" s="227"/>
      <c r="K333" s="227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146</v>
      </c>
      <c r="AU333" s="237" t="s">
        <v>135</v>
      </c>
      <c r="AV333" s="13" t="s">
        <v>135</v>
      </c>
      <c r="AW333" s="13" t="s">
        <v>33</v>
      </c>
      <c r="AX333" s="13" t="s">
        <v>72</v>
      </c>
      <c r="AY333" s="237" t="s">
        <v>130</v>
      </c>
    </row>
    <row r="334" s="14" customFormat="1">
      <c r="A334" s="14"/>
      <c r="B334" s="238"/>
      <c r="C334" s="239"/>
      <c r="D334" s="228" t="s">
        <v>146</v>
      </c>
      <c r="E334" s="240" t="s">
        <v>19</v>
      </c>
      <c r="F334" s="241" t="s">
        <v>148</v>
      </c>
      <c r="G334" s="239"/>
      <c r="H334" s="242">
        <v>29.779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146</v>
      </c>
      <c r="AU334" s="248" t="s">
        <v>135</v>
      </c>
      <c r="AV334" s="14" t="s">
        <v>142</v>
      </c>
      <c r="AW334" s="14" t="s">
        <v>33</v>
      </c>
      <c r="AX334" s="14" t="s">
        <v>80</v>
      </c>
      <c r="AY334" s="248" t="s">
        <v>130</v>
      </c>
    </row>
    <row r="335" s="2" customFormat="1" ht="24.15" customHeight="1">
      <c r="A335" s="42"/>
      <c r="B335" s="43"/>
      <c r="C335" s="208" t="s">
        <v>516</v>
      </c>
      <c r="D335" s="208" t="s">
        <v>136</v>
      </c>
      <c r="E335" s="209" t="s">
        <v>517</v>
      </c>
      <c r="F335" s="210" t="s">
        <v>518</v>
      </c>
      <c r="G335" s="211" t="s">
        <v>151</v>
      </c>
      <c r="H335" s="212">
        <v>10.800000000000001</v>
      </c>
      <c r="I335" s="213"/>
      <c r="J335" s="214">
        <f>ROUND(I335*H335,2)</f>
        <v>0</v>
      </c>
      <c r="K335" s="210" t="s">
        <v>140</v>
      </c>
      <c r="L335" s="48"/>
      <c r="M335" s="215" t="s">
        <v>19</v>
      </c>
      <c r="N335" s="216" t="s">
        <v>44</v>
      </c>
      <c r="O335" s="88"/>
      <c r="P335" s="217">
        <f>O335*H335</f>
        <v>0</v>
      </c>
      <c r="Q335" s="217">
        <v>0</v>
      </c>
      <c r="R335" s="217">
        <f>Q335*H335</f>
        <v>0</v>
      </c>
      <c r="S335" s="217">
        <v>1.0000000000000001E-05</v>
      </c>
      <c r="T335" s="218">
        <f>S335*H335</f>
        <v>0.00010800000000000001</v>
      </c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R335" s="219" t="s">
        <v>141</v>
      </c>
      <c r="AT335" s="219" t="s">
        <v>136</v>
      </c>
      <c r="AU335" s="219" t="s">
        <v>135</v>
      </c>
      <c r="AY335" s="21" t="s">
        <v>130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21" t="s">
        <v>135</v>
      </c>
      <c r="BK335" s="220">
        <f>ROUND(I335*H335,2)</f>
        <v>0</v>
      </c>
      <c r="BL335" s="21" t="s">
        <v>141</v>
      </c>
      <c r="BM335" s="219" t="s">
        <v>519</v>
      </c>
    </row>
    <row r="336" s="2" customFormat="1">
      <c r="A336" s="42"/>
      <c r="B336" s="43"/>
      <c r="C336" s="44"/>
      <c r="D336" s="221" t="s">
        <v>144</v>
      </c>
      <c r="E336" s="44"/>
      <c r="F336" s="222" t="s">
        <v>520</v>
      </c>
      <c r="G336" s="44"/>
      <c r="H336" s="44"/>
      <c r="I336" s="223"/>
      <c r="J336" s="44"/>
      <c r="K336" s="44"/>
      <c r="L336" s="48"/>
      <c r="M336" s="224"/>
      <c r="N336" s="225"/>
      <c r="O336" s="88"/>
      <c r="P336" s="88"/>
      <c r="Q336" s="88"/>
      <c r="R336" s="88"/>
      <c r="S336" s="88"/>
      <c r="T336" s="89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T336" s="21" t="s">
        <v>144</v>
      </c>
      <c r="AU336" s="21" t="s">
        <v>135</v>
      </c>
    </row>
    <row r="337" s="15" customFormat="1">
      <c r="A337" s="15"/>
      <c r="B337" s="249"/>
      <c r="C337" s="250"/>
      <c r="D337" s="228" t="s">
        <v>146</v>
      </c>
      <c r="E337" s="251" t="s">
        <v>19</v>
      </c>
      <c r="F337" s="252" t="s">
        <v>521</v>
      </c>
      <c r="G337" s="250"/>
      <c r="H337" s="251" t="s">
        <v>19</v>
      </c>
      <c r="I337" s="253"/>
      <c r="J337" s="250"/>
      <c r="K337" s="250"/>
      <c r="L337" s="254"/>
      <c r="M337" s="255"/>
      <c r="N337" s="256"/>
      <c r="O337" s="256"/>
      <c r="P337" s="256"/>
      <c r="Q337" s="256"/>
      <c r="R337" s="256"/>
      <c r="S337" s="256"/>
      <c r="T337" s="257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8" t="s">
        <v>146</v>
      </c>
      <c r="AU337" s="258" t="s">
        <v>135</v>
      </c>
      <c r="AV337" s="15" t="s">
        <v>80</v>
      </c>
      <c r="AW337" s="15" t="s">
        <v>33</v>
      </c>
      <c r="AX337" s="15" t="s">
        <v>72</v>
      </c>
      <c r="AY337" s="258" t="s">
        <v>130</v>
      </c>
    </row>
    <row r="338" s="13" customFormat="1">
      <c r="A338" s="13"/>
      <c r="B338" s="226"/>
      <c r="C338" s="227"/>
      <c r="D338" s="228" t="s">
        <v>146</v>
      </c>
      <c r="E338" s="229" t="s">
        <v>19</v>
      </c>
      <c r="F338" s="230" t="s">
        <v>208</v>
      </c>
      <c r="G338" s="227"/>
      <c r="H338" s="231">
        <v>10.800000000000001</v>
      </c>
      <c r="I338" s="232"/>
      <c r="J338" s="227"/>
      <c r="K338" s="227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146</v>
      </c>
      <c r="AU338" s="237" t="s">
        <v>135</v>
      </c>
      <c r="AV338" s="13" t="s">
        <v>135</v>
      </c>
      <c r="AW338" s="13" t="s">
        <v>33</v>
      </c>
      <c r="AX338" s="13" t="s">
        <v>72</v>
      </c>
      <c r="AY338" s="237" t="s">
        <v>130</v>
      </c>
    </row>
    <row r="339" s="14" customFormat="1">
      <c r="A339" s="14"/>
      <c r="B339" s="238"/>
      <c r="C339" s="239"/>
      <c r="D339" s="228" t="s">
        <v>146</v>
      </c>
      <c r="E339" s="240" t="s">
        <v>19</v>
      </c>
      <c r="F339" s="241" t="s">
        <v>148</v>
      </c>
      <c r="G339" s="239"/>
      <c r="H339" s="242">
        <v>10.800000000000001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8" t="s">
        <v>146</v>
      </c>
      <c r="AU339" s="248" t="s">
        <v>135</v>
      </c>
      <c r="AV339" s="14" t="s">
        <v>142</v>
      </c>
      <c r="AW339" s="14" t="s">
        <v>33</v>
      </c>
      <c r="AX339" s="14" t="s">
        <v>80</v>
      </c>
      <c r="AY339" s="248" t="s">
        <v>130</v>
      </c>
    </row>
    <row r="340" s="2" customFormat="1" ht="24.15" customHeight="1">
      <c r="A340" s="42"/>
      <c r="B340" s="43"/>
      <c r="C340" s="208" t="s">
        <v>522</v>
      </c>
      <c r="D340" s="208" t="s">
        <v>136</v>
      </c>
      <c r="E340" s="209" t="s">
        <v>523</v>
      </c>
      <c r="F340" s="210" t="s">
        <v>524</v>
      </c>
      <c r="G340" s="211" t="s">
        <v>139</v>
      </c>
      <c r="H340" s="212">
        <v>38.078000000000003</v>
      </c>
      <c r="I340" s="213"/>
      <c r="J340" s="214">
        <f>ROUND(I340*H340,2)</f>
        <v>0</v>
      </c>
      <c r="K340" s="210" t="s">
        <v>140</v>
      </c>
      <c r="L340" s="48"/>
      <c r="M340" s="215" t="s">
        <v>19</v>
      </c>
      <c r="N340" s="216" t="s">
        <v>44</v>
      </c>
      <c r="O340" s="88"/>
      <c r="P340" s="217">
        <f>O340*H340</f>
        <v>0</v>
      </c>
      <c r="Q340" s="217">
        <v>0</v>
      </c>
      <c r="R340" s="217">
        <f>Q340*H340</f>
        <v>0</v>
      </c>
      <c r="S340" s="217">
        <v>3.0000000000000001E-05</v>
      </c>
      <c r="T340" s="218">
        <f>S340*H340</f>
        <v>0.0011423400000000002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19" t="s">
        <v>238</v>
      </c>
      <c r="AT340" s="219" t="s">
        <v>136</v>
      </c>
      <c r="AU340" s="219" t="s">
        <v>135</v>
      </c>
      <c r="AY340" s="21" t="s">
        <v>130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1" t="s">
        <v>135</v>
      </c>
      <c r="BK340" s="220">
        <f>ROUND(I340*H340,2)</f>
        <v>0</v>
      </c>
      <c r="BL340" s="21" t="s">
        <v>238</v>
      </c>
      <c r="BM340" s="219" t="s">
        <v>525</v>
      </c>
    </row>
    <row r="341" s="2" customFormat="1">
      <c r="A341" s="42"/>
      <c r="B341" s="43"/>
      <c r="C341" s="44"/>
      <c r="D341" s="221" t="s">
        <v>144</v>
      </c>
      <c r="E341" s="44"/>
      <c r="F341" s="222" t="s">
        <v>526</v>
      </c>
      <c r="G341" s="44"/>
      <c r="H341" s="44"/>
      <c r="I341" s="223"/>
      <c r="J341" s="44"/>
      <c r="K341" s="44"/>
      <c r="L341" s="48"/>
      <c r="M341" s="224"/>
      <c r="N341" s="225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1" t="s">
        <v>144</v>
      </c>
      <c r="AU341" s="21" t="s">
        <v>135</v>
      </c>
    </row>
    <row r="342" s="15" customFormat="1">
      <c r="A342" s="15"/>
      <c r="B342" s="249"/>
      <c r="C342" s="250"/>
      <c r="D342" s="228" t="s">
        <v>146</v>
      </c>
      <c r="E342" s="251" t="s">
        <v>19</v>
      </c>
      <c r="F342" s="252" t="s">
        <v>527</v>
      </c>
      <c r="G342" s="250"/>
      <c r="H342" s="251" t="s">
        <v>19</v>
      </c>
      <c r="I342" s="253"/>
      <c r="J342" s="250"/>
      <c r="K342" s="250"/>
      <c r="L342" s="254"/>
      <c r="M342" s="255"/>
      <c r="N342" s="256"/>
      <c r="O342" s="256"/>
      <c r="P342" s="256"/>
      <c r="Q342" s="256"/>
      <c r="R342" s="256"/>
      <c r="S342" s="256"/>
      <c r="T342" s="25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8" t="s">
        <v>146</v>
      </c>
      <c r="AU342" s="258" t="s">
        <v>135</v>
      </c>
      <c r="AV342" s="15" t="s">
        <v>80</v>
      </c>
      <c r="AW342" s="15" t="s">
        <v>33</v>
      </c>
      <c r="AX342" s="15" t="s">
        <v>72</v>
      </c>
      <c r="AY342" s="258" t="s">
        <v>130</v>
      </c>
    </row>
    <row r="343" s="13" customFormat="1">
      <c r="A343" s="13"/>
      <c r="B343" s="226"/>
      <c r="C343" s="227"/>
      <c r="D343" s="228" t="s">
        <v>146</v>
      </c>
      <c r="E343" s="229" t="s">
        <v>19</v>
      </c>
      <c r="F343" s="230" t="s">
        <v>528</v>
      </c>
      <c r="G343" s="227"/>
      <c r="H343" s="231">
        <v>22.050000000000001</v>
      </c>
      <c r="I343" s="232"/>
      <c r="J343" s="227"/>
      <c r="K343" s="227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146</v>
      </c>
      <c r="AU343" s="237" t="s">
        <v>135</v>
      </c>
      <c r="AV343" s="13" t="s">
        <v>135</v>
      </c>
      <c r="AW343" s="13" t="s">
        <v>33</v>
      </c>
      <c r="AX343" s="13" t="s">
        <v>72</v>
      </c>
      <c r="AY343" s="237" t="s">
        <v>130</v>
      </c>
    </row>
    <row r="344" s="15" customFormat="1">
      <c r="A344" s="15"/>
      <c r="B344" s="249"/>
      <c r="C344" s="250"/>
      <c r="D344" s="228" t="s">
        <v>146</v>
      </c>
      <c r="E344" s="251" t="s">
        <v>19</v>
      </c>
      <c r="F344" s="252" t="s">
        <v>529</v>
      </c>
      <c r="G344" s="250"/>
      <c r="H344" s="251" t="s">
        <v>19</v>
      </c>
      <c r="I344" s="253"/>
      <c r="J344" s="250"/>
      <c r="K344" s="250"/>
      <c r="L344" s="254"/>
      <c r="M344" s="255"/>
      <c r="N344" s="256"/>
      <c r="O344" s="256"/>
      <c r="P344" s="256"/>
      <c r="Q344" s="256"/>
      <c r="R344" s="256"/>
      <c r="S344" s="256"/>
      <c r="T344" s="257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8" t="s">
        <v>146</v>
      </c>
      <c r="AU344" s="258" t="s">
        <v>135</v>
      </c>
      <c r="AV344" s="15" t="s">
        <v>80</v>
      </c>
      <c r="AW344" s="15" t="s">
        <v>33</v>
      </c>
      <c r="AX344" s="15" t="s">
        <v>72</v>
      </c>
      <c r="AY344" s="258" t="s">
        <v>130</v>
      </c>
    </row>
    <row r="345" s="13" customFormat="1">
      <c r="A345" s="13"/>
      <c r="B345" s="226"/>
      <c r="C345" s="227"/>
      <c r="D345" s="228" t="s">
        <v>146</v>
      </c>
      <c r="E345" s="229" t="s">
        <v>19</v>
      </c>
      <c r="F345" s="230" t="s">
        <v>530</v>
      </c>
      <c r="G345" s="227"/>
      <c r="H345" s="231">
        <v>4.7999999999999998</v>
      </c>
      <c r="I345" s="232"/>
      <c r="J345" s="227"/>
      <c r="K345" s="227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146</v>
      </c>
      <c r="AU345" s="237" t="s">
        <v>135</v>
      </c>
      <c r="AV345" s="13" t="s">
        <v>135</v>
      </c>
      <c r="AW345" s="13" t="s">
        <v>33</v>
      </c>
      <c r="AX345" s="13" t="s">
        <v>72</v>
      </c>
      <c r="AY345" s="237" t="s">
        <v>130</v>
      </c>
    </row>
    <row r="346" s="15" customFormat="1">
      <c r="A346" s="15"/>
      <c r="B346" s="249"/>
      <c r="C346" s="250"/>
      <c r="D346" s="228" t="s">
        <v>146</v>
      </c>
      <c r="E346" s="251" t="s">
        <v>19</v>
      </c>
      <c r="F346" s="252" t="s">
        <v>531</v>
      </c>
      <c r="G346" s="250"/>
      <c r="H346" s="251" t="s">
        <v>19</v>
      </c>
      <c r="I346" s="253"/>
      <c r="J346" s="250"/>
      <c r="K346" s="250"/>
      <c r="L346" s="254"/>
      <c r="M346" s="255"/>
      <c r="N346" s="256"/>
      <c r="O346" s="256"/>
      <c r="P346" s="256"/>
      <c r="Q346" s="256"/>
      <c r="R346" s="256"/>
      <c r="S346" s="256"/>
      <c r="T346" s="25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8" t="s">
        <v>146</v>
      </c>
      <c r="AU346" s="258" t="s">
        <v>135</v>
      </c>
      <c r="AV346" s="15" t="s">
        <v>80</v>
      </c>
      <c r="AW346" s="15" t="s">
        <v>33</v>
      </c>
      <c r="AX346" s="15" t="s">
        <v>72</v>
      </c>
      <c r="AY346" s="258" t="s">
        <v>130</v>
      </c>
    </row>
    <row r="347" s="13" customFormat="1">
      <c r="A347" s="13"/>
      <c r="B347" s="226"/>
      <c r="C347" s="227"/>
      <c r="D347" s="228" t="s">
        <v>146</v>
      </c>
      <c r="E347" s="229" t="s">
        <v>19</v>
      </c>
      <c r="F347" s="230" t="s">
        <v>532</v>
      </c>
      <c r="G347" s="227"/>
      <c r="H347" s="231">
        <v>5.0999999999999996</v>
      </c>
      <c r="I347" s="232"/>
      <c r="J347" s="227"/>
      <c r="K347" s="227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146</v>
      </c>
      <c r="AU347" s="237" t="s">
        <v>135</v>
      </c>
      <c r="AV347" s="13" t="s">
        <v>135</v>
      </c>
      <c r="AW347" s="13" t="s">
        <v>33</v>
      </c>
      <c r="AX347" s="13" t="s">
        <v>72</v>
      </c>
      <c r="AY347" s="237" t="s">
        <v>130</v>
      </c>
    </row>
    <row r="348" s="15" customFormat="1">
      <c r="A348" s="15"/>
      <c r="B348" s="249"/>
      <c r="C348" s="250"/>
      <c r="D348" s="228" t="s">
        <v>146</v>
      </c>
      <c r="E348" s="251" t="s">
        <v>19</v>
      </c>
      <c r="F348" s="252" t="s">
        <v>533</v>
      </c>
      <c r="G348" s="250"/>
      <c r="H348" s="251" t="s">
        <v>19</v>
      </c>
      <c r="I348" s="253"/>
      <c r="J348" s="250"/>
      <c r="K348" s="250"/>
      <c r="L348" s="254"/>
      <c r="M348" s="255"/>
      <c r="N348" s="256"/>
      <c r="O348" s="256"/>
      <c r="P348" s="256"/>
      <c r="Q348" s="256"/>
      <c r="R348" s="256"/>
      <c r="S348" s="256"/>
      <c r="T348" s="25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8" t="s">
        <v>146</v>
      </c>
      <c r="AU348" s="258" t="s">
        <v>135</v>
      </c>
      <c r="AV348" s="15" t="s">
        <v>80</v>
      </c>
      <c r="AW348" s="15" t="s">
        <v>33</v>
      </c>
      <c r="AX348" s="15" t="s">
        <v>72</v>
      </c>
      <c r="AY348" s="258" t="s">
        <v>130</v>
      </c>
    </row>
    <row r="349" s="13" customFormat="1">
      <c r="A349" s="13"/>
      <c r="B349" s="226"/>
      <c r="C349" s="227"/>
      <c r="D349" s="228" t="s">
        <v>146</v>
      </c>
      <c r="E349" s="229" t="s">
        <v>19</v>
      </c>
      <c r="F349" s="230" t="s">
        <v>534</v>
      </c>
      <c r="G349" s="227"/>
      <c r="H349" s="231">
        <v>4.5</v>
      </c>
      <c r="I349" s="232"/>
      <c r="J349" s="227"/>
      <c r="K349" s="227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146</v>
      </c>
      <c r="AU349" s="237" t="s">
        <v>135</v>
      </c>
      <c r="AV349" s="13" t="s">
        <v>135</v>
      </c>
      <c r="AW349" s="13" t="s">
        <v>33</v>
      </c>
      <c r="AX349" s="13" t="s">
        <v>72</v>
      </c>
      <c r="AY349" s="237" t="s">
        <v>130</v>
      </c>
    </row>
    <row r="350" s="15" customFormat="1">
      <c r="A350" s="15"/>
      <c r="B350" s="249"/>
      <c r="C350" s="250"/>
      <c r="D350" s="228" t="s">
        <v>146</v>
      </c>
      <c r="E350" s="251" t="s">
        <v>19</v>
      </c>
      <c r="F350" s="252" t="s">
        <v>535</v>
      </c>
      <c r="G350" s="250"/>
      <c r="H350" s="251" t="s">
        <v>19</v>
      </c>
      <c r="I350" s="253"/>
      <c r="J350" s="250"/>
      <c r="K350" s="250"/>
      <c r="L350" s="254"/>
      <c r="M350" s="255"/>
      <c r="N350" s="256"/>
      <c r="O350" s="256"/>
      <c r="P350" s="256"/>
      <c r="Q350" s="256"/>
      <c r="R350" s="256"/>
      <c r="S350" s="256"/>
      <c r="T350" s="25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8" t="s">
        <v>146</v>
      </c>
      <c r="AU350" s="258" t="s">
        <v>135</v>
      </c>
      <c r="AV350" s="15" t="s">
        <v>80</v>
      </c>
      <c r="AW350" s="15" t="s">
        <v>33</v>
      </c>
      <c r="AX350" s="15" t="s">
        <v>72</v>
      </c>
      <c r="AY350" s="258" t="s">
        <v>130</v>
      </c>
    </row>
    <row r="351" s="13" customFormat="1">
      <c r="A351" s="13"/>
      <c r="B351" s="226"/>
      <c r="C351" s="227"/>
      <c r="D351" s="228" t="s">
        <v>146</v>
      </c>
      <c r="E351" s="229" t="s">
        <v>19</v>
      </c>
      <c r="F351" s="230" t="s">
        <v>536</v>
      </c>
      <c r="G351" s="227"/>
      <c r="H351" s="231">
        <v>0.42799999999999999</v>
      </c>
      <c r="I351" s="232"/>
      <c r="J351" s="227"/>
      <c r="K351" s="227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146</v>
      </c>
      <c r="AU351" s="237" t="s">
        <v>135</v>
      </c>
      <c r="AV351" s="13" t="s">
        <v>135</v>
      </c>
      <c r="AW351" s="13" t="s">
        <v>33</v>
      </c>
      <c r="AX351" s="13" t="s">
        <v>72</v>
      </c>
      <c r="AY351" s="237" t="s">
        <v>130</v>
      </c>
    </row>
    <row r="352" s="15" customFormat="1">
      <c r="A352" s="15"/>
      <c r="B352" s="249"/>
      <c r="C352" s="250"/>
      <c r="D352" s="228" t="s">
        <v>146</v>
      </c>
      <c r="E352" s="251" t="s">
        <v>19</v>
      </c>
      <c r="F352" s="252" t="s">
        <v>537</v>
      </c>
      <c r="G352" s="250"/>
      <c r="H352" s="251" t="s">
        <v>19</v>
      </c>
      <c r="I352" s="253"/>
      <c r="J352" s="250"/>
      <c r="K352" s="250"/>
      <c r="L352" s="254"/>
      <c r="M352" s="255"/>
      <c r="N352" s="256"/>
      <c r="O352" s="256"/>
      <c r="P352" s="256"/>
      <c r="Q352" s="256"/>
      <c r="R352" s="256"/>
      <c r="S352" s="256"/>
      <c r="T352" s="257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8" t="s">
        <v>146</v>
      </c>
      <c r="AU352" s="258" t="s">
        <v>135</v>
      </c>
      <c r="AV352" s="15" t="s">
        <v>80</v>
      </c>
      <c r="AW352" s="15" t="s">
        <v>33</v>
      </c>
      <c r="AX352" s="15" t="s">
        <v>72</v>
      </c>
      <c r="AY352" s="258" t="s">
        <v>130</v>
      </c>
    </row>
    <row r="353" s="13" customFormat="1">
      <c r="A353" s="13"/>
      <c r="B353" s="226"/>
      <c r="C353" s="227"/>
      <c r="D353" s="228" t="s">
        <v>146</v>
      </c>
      <c r="E353" s="229" t="s">
        <v>19</v>
      </c>
      <c r="F353" s="230" t="s">
        <v>538</v>
      </c>
      <c r="G353" s="227"/>
      <c r="H353" s="231">
        <v>1.2</v>
      </c>
      <c r="I353" s="232"/>
      <c r="J353" s="227"/>
      <c r="K353" s="227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146</v>
      </c>
      <c r="AU353" s="237" t="s">
        <v>135</v>
      </c>
      <c r="AV353" s="13" t="s">
        <v>135</v>
      </c>
      <c r="AW353" s="13" t="s">
        <v>33</v>
      </c>
      <c r="AX353" s="13" t="s">
        <v>72</v>
      </c>
      <c r="AY353" s="237" t="s">
        <v>130</v>
      </c>
    </row>
    <row r="354" s="14" customFormat="1">
      <c r="A354" s="14"/>
      <c r="B354" s="238"/>
      <c r="C354" s="239"/>
      <c r="D354" s="228" t="s">
        <v>146</v>
      </c>
      <c r="E354" s="240" t="s">
        <v>19</v>
      </c>
      <c r="F354" s="241" t="s">
        <v>148</v>
      </c>
      <c r="G354" s="239"/>
      <c r="H354" s="242">
        <v>38.078000000000003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146</v>
      </c>
      <c r="AU354" s="248" t="s">
        <v>135</v>
      </c>
      <c r="AV354" s="14" t="s">
        <v>142</v>
      </c>
      <c r="AW354" s="14" t="s">
        <v>33</v>
      </c>
      <c r="AX354" s="14" t="s">
        <v>80</v>
      </c>
      <c r="AY354" s="248" t="s">
        <v>130</v>
      </c>
    </row>
    <row r="355" s="2" customFormat="1" ht="16.5" customHeight="1">
      <c r="A355" s="42"/>
      <c r="B355" s="43"/>
      <c r="C355" s="259" t="s">
        <v>539</v>
      </c>
      <c r="D355" s="259" t="s">
        <v>305</v>
      </c>
      <c r="E355" s="260" t="s">
        <v>540</v>
      </c>
      <c r="F355" s="261" t="s">
        <v>541</v>
      </c>
      <c r="G355" s="262" t="s">
        <v>139</v>
      </c>
      <c r="H355" s="263">
        <v>41.886000000000003</v>
      </c>
      <c r="I355" s="264"/>
      <c r="J355" s="265">
        <f>ROUND(I355*H355,2)</f>
        <v>0</v>
      </c>
      <c r="K355" s="261" t="s">
        <v>140</v>
      </c>
      <c r="L355" s="266"/>
      <c r="M355" s="267" t="s">
        <v>19</v>
      </c>
      <c r="N355" s="268" t="s">
        <v>44</v>
      </c>
      <c r="O355" s="88"/>
      <c r="P355" s="217">
        <f>O355*H355</f>
        <v>0</v>
      </c>
      <c r="Q355" s="217">
        <v>2.0000000000000002E-05</v>
      </c>
      <c r="R355" s="217">
        <f>Q355*H355</f>
        <v>0.00083772000000000013</v>
      </c>
      <c r="S355" s="217">
        <v>0</v>
      </c>
      <c r="T355" s="218">
        <f>S355*H355</f>
        <v>0</v>
      </c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R355" s="219" t="s">
        <v>308</v>
      </c>
      <c r="AT355" s="219" t="s">
        <v>305</v>
      </c>
      <c r="AU355" s="219" t="s">
        <v>135</v>
      </c>
      <c r="AY355" s="21" t="s">
        <v>130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21" t="s">
        <v>135</v>
      </c>
      <c r="BK355" s="220">
        <f>ROUND(I355*H355,2)</f>
        <v>0</v>
      </c>
      <c r="BL355" s="21" t="s">
        <v>238</v>
      </c>
      <c r="BM355" s="219" t="s">
        <v>542</v>
      </c>
    </row>
    <row r="356" s="13" customFormat="1">
      <c r="A356" s="13"/>
      <c r="B356" s="226"/>
      <c r="C356" s="227"/>
      <c r="D356" s="228" t="s">
        <v>146</v>
      </c>
      <c r="E356" s="227"/>
      <c r="F356" s="230" t="s">
        <v>543</v>
      </c>
      <c r="G356" s="227"/>
      <c r="H356" s="231">
        <v>41.886000000000003</v>
      </c>
      <c r="I356" s="232"/>
      <c r="J356" s="227"/>
      <c r="K356" s="227"/>
      <c r="L356" s="233"/>
      <c r="M356" s="234"/>
      <c r="N356" s="235"/>
      <c r="O356" s="235"/>
      <c r="P356" s="235"/>
      <c r="Q356" s="235"/>
      <c r="R356" s="235"/>
      <c r="S356" s="235"/>
      <c r="T356" s="23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7" t="s">
        <v>146</v>
      </c>
      <c r="AU356" s="237" t="s">
        <v>135</v>
      </c>
      <c r="AV356" s="13" t="s">
        <v>135</v>
      </c>
      <c r="AW356" s="13" t="s">
        <v>4</v>
      </c>
      <c r="AX356" s="13" t="s">
        <v>80</v>
      </c>
      <c r="AY356" s="237" t="s">
        <v>130</v>
      </c>
    </row>
    <row r="357" s="2" customFormat="1" ht="16.5" customHeight="1">
      <c r="A357" s="42"/>
      <c r="B357" s="43"/>
      <c r="C357" s="208" t="s">
        <v>544</v>
      </c>
      <c r="D357" s="208" t="s">
        <v>136</v>
      </c>
      <c r="E357" s="209" t="s">
        <v>545</v>
      </c>
      <c r="F357" s="210" t="s">
        <v>546</v>
      </c>
      <c r="G357" s="211" t="s">
        <v>139</v>
      </c>
      <c r="H357" s="212">
        <v>55.701999999999998</v>
      </c>
      <c r="I357" s="213"/>
      <c r="J357" s="214">
        <f>ROUND(I357*H357,2)</f>
        <v>0</v>
      </c>
      <c r="K357" s="210" t="s">
        <v>140</v>
      </c>
      <c r="L357" s="48"/>
      <c r="M357" s="215" t="s">
        <v>19</v>
      </c>
      <c r="N357" s="216" t="s">
        <v>44</v>
      </c>
      <c r="O357" s="88"/>
      <c r="P357" s="217">
        <f>O357*H357</f>
        <v>0</v>
      </c>
      <c r="Q357" s="217">
        <v>0</v>
      </c>
      <c r="R357" s="217">
        <f>Q357*H357</f>
        <v>0</v>
      </c>
      <c r="S357" s="217">
        <v>0</v>
      </c>
      <c r="T357" s="218">
        <f>S357*H357</f>
        <v>0</v>
      </c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R357" s="219" t="s">
        <v>238</v>
      </c>
      <c r="AT357" s="219" t="s">
        <v>136</v>
      </c>
      <c r="AU357" s="219" t="s">
        <v>135</v>
      </c>
      <c r="AY357" s="21" t="s">
        <v>130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21" t="s">
        <v>135</v>
      </c>
      <c r="BK357" s="220">
        <f>ROUND(I357*H357,2)</f>
        <v>0</v>
      </c>
      <c r="BL357" s="21" t="s">
        <v>238</v>
      </c>
      <c r="BM357" s="219" t="s">
        <v>547</v>
      </c>
    </row>
    <row r="358" s="2" customFormat="1">
      <c r="A358" s="42"/>
      <c r="B358" s="43"/>
      <c r="C358" s="44"/>
      <c r="D358" s="221" t="s">
        <v>144</v>
      </c>
      <c r="E358" s="44"/>
      <c r="F358" s="222" t="s">
        <v>548</v>
      </c>
      <c r="G358" s="44"/>
      <c r="H358" s="44"/>
      <c r="I358" s="223"/>
      <c r="J358" s="44"/>
      <c r="K358" s="44"/>
      <c r="L358" s="48"/>
      <c r="M358" s="224"/>
      <c r="N358" s="225"/>
      <c r="O358" s="88"/>
      <c r="P358" s="88"/>
      <c r="Q358" s="88"/>
      <c r="R358" s="88"/>
      <c r="S358" s="88"/>
      <c r="T358" s="89"/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T358" s="21" t="s">
        <v>144</v>
      </c>
      <c r="AU358" s="21" t="s">
        <v>135</v>
      </c>
    </row>
    <row r="359" s="2" customFormat="1" ht="16.5" customHeight="1">
      <c r="A359" s="42"/>
      <c r="B359" s="43"/>
      <c r="C359" s="259" t="s">
        <v>549</v>
      </c>
      <c r="D359" s="259" t="s">
        <v>305</v>
      </c>
      <c r="E359" s="260" t="s">
        <v>550</v>
      </c>
      <c r="F359" s="261" t="s">
        <v>551</v>
      </c>
      <c r="G359" s="262" t="s">
        <v>552</v>
      </c>
      <c r="H359" s="263">
        <v>2.2280000000000002</v>
      </c>
      <c r="I359" s="264"/>
      <c r="J359" s="265">
        <f>ROUND(I359*H359,2)</f>
        <v>0</v>
      </c>
      <c r="K359" s="261" t="s">
        <v>140</v>
      </c>
      <c r="L359" s="266"/>
      <c r="M359" s="267" t="s">
        <v>19</v>
      </c>
      <c r="N359" s="268" t="s">
        <v>44</v>
      </c>
      <c r="O359" s="88"/>
      <c r="P359" s="217">
        <f>O359*H359</f>
        <v>0</v>
      </c>
      <c r="Q359" s="217">
        <v>0.0011999999999999999</v>
      </c>
      <c r="R359" s="217">
        <f>Q359*H359</f>
        <v>0.0026735999999999999</v>
      </c>
      <c r="S359" s="217">
        <v>0</v>
      </c>
      <c r="T359" s="218">
        <f>S359*H359</f>
        <v>0</v>
      </c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R359" s="219" t="s">
        <v>308</v>
      </c>
      <c r="AT359" s="219" t="s">
        <v>305</v>
      </c>
      <c r="AU359" s="219" t="s">
        <v>135</v>
      </c>
      <c r="AY359" s="21" t="s">
        <v>130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21" t="s">
        <v>135</v>
      </c>
      <c r="BK359" s="220">
        <f>ROUND(I359*H359,2)</f>
        <v>0</v>
      </c>
      <c r="BL359" s="21" t="s">
        <v>238</v>
      </c>
      <c r="BM359" s="219" t="s">
        <v>553</v>
      </c>
    </row>
    <row r="360" s="13" customFormat="1">
      <c r="A360" s="13"/>
      <c r="B360" s="226"/>
      <c r="C360" s="227"/>
      <c r="D360" s="228" t="s">
        <v>146</v>
      </c>
      <c r="E360" s="227"/>
      <c r="F360" s="230" t="s">
        <v>554</v>
      </c>
      <c r="G360" s="227"/>
      <c r="H360" s="231">
        <v>2.2280000000000002</v>
      </c>
      <c r="I360" s="232"/>
      <c r="J360" s="227"/>
      <c r="K360" s="227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146</v>
      </c>
      <c r="AU360" s="237" t="s">
        <v>135</v>
      </c>
      <c r="AV360" s="13" t="s">
        <v>135</v>
      </c>
      <c r="AW360" s="13" t="s">
        <v>4</v>
      </c>
      <c r="AX360" s="13" t="s">
        <v>80</v>
      </c>
      <c r="AY360" s="237" t="s">
        <v>130</v>
      </c>
    </row>
    <row r="361" s="2" customFormat="1" ht="24.15" customHeight="1">
      <c r="A361" s="42"/>
      <c r="B361" s="43"/>
      <c r="C361" s="208" t="s">
        <v>555</v>
      </c>
      <c r="D361" s="208" t="s">
        <v>136</v>
      </c>
      <c r="E361" s="209" t="s">
        <v>556</v>
      </c>
      <c r="F361" s="210" t="s">
        <v>557</v>
      </c>
      <c r="G361" s="211" t="s">
        <v>139</v>
      </c>
      <c r="H361" s="212">
        <v>55.701999999999998</v>
      </c>
      <c r="I361" s="213"/>
      <c r="J361" s="214">
        <f>ROUND(I361*H361,2)</f>
        <v>0</v>
      </c>
      <c r="K361" s="210" t="s">
        <v>140</v>
      </c>
      <c r="L361" s="48"/>
      <c r="M361" s="215" t="s">
        <v>19</v>
      </c>
      <c r="N361" s="216" t="s">
        <v>44</v>
      </c>
      <c r="O361" s="88"/>
      <c r="P361" s="217">
        <f>O361*H361</f>
        <v>0</v>
      </c>
      <c r="Q361" s="217">
        <v>0.00029</v>
      </c>
      <c r="R361" s="217">
        <f>Q361*H361</f>
        <v>0.016153580000000001</v>
      </c>
      <c r="S361" s="217">
        <v>0</v>
      </c>
      <c r="T361" s="218">
        <f>S361*H361</f>
        <v>0</v>
      </c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R361" s="219" t="s">
        <v>238</v>
      </c>
      <c r="AT361" s="219" t="s">
        <v>136</v>
      </c>
      <c r="AU361" s="219" t="s">
        <v>135</v>
      </c>
      <c r="AY361" s="21" t="s">
        <v>130</v>
      </c>
      <c r="BE361" s="220">
        <f>IF(N361="základní",J361,0)</f>
        <v>0</v>
      </c>
      <c r="BF361" s="220">
        <f>IF(N361="snížená",J361,0)</f>
        <v>0</v>
      </c>
      <c r="BG361" s="220">
        <f>IF(N361="zákl. přenesená",J361,0)</f>
        <v>0</v>
      </c>
      <c r="BH361" s="220">
        <f>IF(N361="sníž. přenesená",J361,0)</f>
        <v>0</v>
      </c>
      <c r="BI361" s="220">
        <f>IF(N361="nulová",J361,0)</f>
        <v>0</v>
      </c>
      <c r="BJ361" s="21" t="s">
        <v>135</v>
      </c>
      <c r="BK361" s="220">
        <f>ROUND(I361*H361,2)</f>
        <v>0</v>
      </c>
      <c r="BL361" s="21" t="s">
        <v>238</v>
      </c>
      <c r="BM361" s="219" t="s">
        <v>558</v>
      </c>
    </row>
    <row r="362" s="2" customFormat="1">
      <c r="A362" s="42"/>
      <c r="B362" s="43"/>
      <c r="C362" s="44"/>
      <c r="D362" s="221" t="s">
        <v>144</v>
      </c>
      <c r="E362" s="44"/>
      <c r="F362" s="222" t="s">
        <v>559</v>
      </c>
      <c r="G362" s="44"/>
      <c r="H362" s="44"/>
      <c r="I362" s="223"/>
      <c r="J362" s="44"/>
      <c r="K362" s="44"/>
      <c r="L362" s="48"/>
      <c r="M362" s="224"/>
      <c r="N362" s="225"/>
      <c r="O362" s="88"/>
      <c r="P362" s="88"/>
      <c r="Q362" s="88"/>
      <c r="R362" s="88"/>
      <c r="S362" s="88"/>
      <c r="T362" s="89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T362" s="21" t="s">
        <v>144</v>
      </c>
      <c r="AU362" s="21" t="s">
        <v>135</v>
      </c>
    </row>
    <row r="363" s="15" customFormat="1">
      <c r="A363" s="15"/>
      <c r="B363" s="249"/>
      <c r="C363" s="250"/>
      <c r="D363" s="228" t="s">
        <v>146</v>
      </c>
      <c r="E363" s="251" t="s">
        <v>19</v>
      </c>
      <c r="F363" s="252" t="s">
        <v>560</v>
      </c>
      <c r="G363" s="250"/>
      <c r="H363" s="251" t="s">
        <v>19</v>
      </c>
      <c r="I363" s="253"/>
      <c r="J363" s="250"/>
      <c r="K363" s="250"/>
      <c r="L363" s="254"/>
      <c r="M363" s="255"/>
      <c r="N363" s="256"/>
      <c r="O363" s="256"/>
      <c r="P363" s="256"/>
      <c r="Q363" s="256"/>
      <c r="R363" s="256"/>
      <c r="S363" s="256"/>
      <c r="T363" s="257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8" t="s">
        <v>146</v>
      </c>
      <c r="AU363" s="258" t="s">
        <v>135</v>
      </c>
      <c r="AV363" s="15" t="s">
        <v>80</v>
      </c>
      <c r="AW363" s="15" t="s">
        <v>33</v>
      </c>
      <c r="AX363" s="15" t="s">
        <v>72</v>
      </c>
      <c r="AY363" s="258" t="s">
        <v>130</v>
      </c>
    </row>
    <row r="364" s="13" customFormat="1">
      <c r="A364" s="13"/>
      <c r="B364" s="226"/>
      <c r="C364" s="227"/>
      <c r="D364" s="228" t="s">
        <v>146</v>
      </c>
      <c r="E364" s="229" t="s">
        <v>19</v>
      </c>
      <c r="F364" s="230" t="s">
        <v>251</v>
      </c>
      <c r="G364" s="227"/>
      <c r="H364" s="231">
        <v>24.829000000000001</v>
      </c>
      <c r="I364" s="232"/>
      <c r="J364" s="227"/>
      <c r="K364" s="227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146</v>
      </c>
      <c r="AU364" s="237" t="s">
        <v>135</v>
      </c>
      <c r="AV364" s="13" t="s">
        <v>135</v>
      </c>
      <c r="AW364" s="13" t="s">
        <v>33</v>
      </c>
      <c r="AX364" s="13" t="s">
        <v>72</v>
      </c>
      <c r="AY364" s="237" t="s">
        <v>130</v>
      </c>
    </row>
    <row r="365" s="14" customFormat="1">
      <c r="A365" s="14"/>
      <c r="B365" s="238"/>
      <c r="C365" s="239"/>
      <c r="D365" s="228" t="s">
        <v>146</v>
      </c>
      <c r="E365" s="240" t="s">
        <v>19</v>
      </c>
      <c r="F365" s="241" t="s">
        <v>148</v>
      </c>
      <c r="G365" s="239"/>
      <c r="H365" s="242">
        <v>24.829000000000001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8" t="s">
        <v>146</v>
      </c>
      <c r="AU365" s="248" t="s">
        <v>135</v>
      </c>
      <c r="AV365" s="14" t="s">
        <v>142</v>
      </c>
      <c r="AW365" s="14" t="s">
        <v>33</v>
      </c>
      <c r="AX365" s="14" t="s">
        <v>72</v>
      </c>
      <c r="AY365" s="248" t="s">
        <v>130</v>
      </c>
    </row>
    <row r="366" s="15" customFormat="1">
      <c r="A366" s="15"/>
      <c r="B366" s="249"/>
      <c r="C366" s="250"/>
      <c r="D366" s="228" t="s">
        <v>146</v>
      </c>
      <c r="E366" s="251" t="s">
        <v>19</v>
      </c>
      <c r="F366" s="252" t="s">
        <v>561</v>
      </c>
      <c r="G366" s="250"/>
      <c r="H366" s="251" t="s">
        <v>19</v>
      </c>
      <c r="I366" s="253"/>
      <c r="J366" s="250"/>
      <c r="K366" s="250"/>
      <c r="L366" s="254"/>
      <c r="M366" s="255"/>
      <c r="N366" s="256"/>
      <c r="O366" s="256"/>
      <c r="P366" s="256"/>
      <c r="Q366" s="256"/>
      <c r="R366" s="256"/>
      <c r="S366" s="256"/>
      <c r="T366" s="25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8" t="s">
        <v>146</v>
      </c>
      <c r="AU366" s="258" t="s">
        <v>135</v>
      </c>
      <c r="AV366" s="15" t="s">
        <v>80</v>
      </c>
      <c r="AW366" s="15" t="s">
        <v>33</v>
      </c>
      <c r="AX366" s="15" t="s">
        <v>72</v>
      </c>
      <c r="AY366" s="258" t="s">
        <v>130</v>
      </c>
    </row>
    <row r="367" s="13" customFormat="1">
      <c r="A367" s="13"/>
      <c r="B367" s="226"/>
      <c r="C367" s="227"/>
      <c r="D367" s="228" t="s">
        <v>146</v>
      </c>
      <c r="E367" s="229" t="s">
        <v>19</v>
      </c>
      <c r="F367" s="230" t="s">
        <v>562</v>
      </c>
      <c r="G367" s="227"/>
      <c r="H367" s="231">
        <v>26.984999999999999</v>
      </c>
      <c r="I367" s="232"/>
      <c r="J367" s="227"/>
      <c r="K367" s="227"/>
      <c r="L367" s="233"/>
      <c r="M367" s="234"/>
      <c r="N367" s="235"/>
      <c r="O367" s="235"/>
      <c r="P367" s="235"/>
      <c r="Q367" s="235"/>
      <c r="R367" s="235"/>
      <c r="S367" s="235"/>
      <c r="T367" s="23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7" t="s">
        <v>146</v>
      </c>
      <c r="AU367" s="237" t="s">
        <v>135</v>
      </c>
      <c r="AV367" s="13" t="s">
        <v>135</v>
      </c>
      <c r="AW367" s="13" t="s">
        <v>33</v>
      </c>
      <c r="AX367" s="13" t="s">
        <v>72</v>
      </c>
      <c r="AY367" s="237" t="s">
        <v>130</v>
      </c>
    </row>
    <row r="368" s="13" customFormat="1">
      <c r="A368" s="13"/>
      <c r="B368" s="226"/>
      <c r="C368" s="227"/>
      <c r="D368" s="228" t="s">
        <v>146</v>
      </c>
      <c r="E368" s="229" t="s">
        <v>19</v>
      </c>
      <c r="F368" s="230" t="s">
        <v>563</v>
      </c>
      <c r="G368" s="227"/>
      <c r="H368" s="231">
        <v>3.8879999999999999</v>
      </c>
      <c r="I368" s="232"/>
      <c r="J368" s="227"/>
      <c r="K368" s="227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146</v>
      </c>
      <c r="AU368" s="237" t="s">
        <v>135</v>
      </c>
      <c r="AV368" s="13" t="s">
        <v>135</v>
      </c>
      <c r="AW368" s="13" t="s">
        <v>33</v>
      </c>
      <c r="AX368" s="13" t="s">
        <v>72</v>
      </c>
      <c r="AY368" s="237" t="s">
        <v>130</v>
      </c>
    </row>
    <row r="369" s="14" customFormat="1">
      <c r="A369" s="14"/>
      <c r="B369" s="238"/>
      <c r="C369" s="239"/>
      <c r="D369" s="228" t="s">
        <v>146</v>
      </c>
      <c r="E369" s="240" t="s">
        <v>19</v>
      </c>
      <c r="F369" s="241" t="s">
        <v>148</v>
      </c>
      <c r="G369" s="239"/>
      <c r="H369" s="242">
        <v>30.873000000000001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8" t="s">
        <v>146</v>
      </c>
      <c r="AU369" s="248" t="s">
        <v>135</v>
      </c>
      <c r="AV369" s="14" t="s">
        <v>142</v>
      </c>
      <c r="AW369" s="14" t="s">
        <v>33</v>
      </c>
      <c r="AX369" s="14" t="s">
        <v>72</v>
      </c>
      <c r="AY369" s="248" t="s">
        <v>130</v>
      </c>
    </row>
    <row r="370" s="16" customFormat="1">
      <c r="A370" s="16"/>
      <c r="B370" s="270"/>
      <c r="C370" s="271"/>
      <c r="D370" s="228" t="s">
        <v>146</v>
      </c>
      <c r="E370" s="272" t="s">
        <v>19</v>
      </c>
      <c r="F370" s="273" t="s">
        <v>564</v>
      </c>
      <c r="G370" s="271"/>
      <c r="H370" s="274">
        <v>55.701999999999998</v>
      </c>
      <c r="I370" s="275"/>
      <c r="J370" s="271"/>
      <c r="K370" s="271"/>
      <c r="L370" s="276"/>
      <c r="M370" s="277"/>
      <c r="N370" s="278"/>
      <c r="O370" s="278"/>
      <c r="P370" s="278"/>
      <c r="Q370" s="278"/>
      <c r="R370" s="278"/>
      <c r="S370" s="278"/>
      <c r="T370" s="279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80" t="s">
        <v>146</v>
      </c>
      <c r="AU370" s="280" t="s">
        <v>135</v>
      </c>
      <c r="AV370" s="16" t="s">
        <v>141</v>
      </c>
      <c r="AW370" s="16" t="s">
        <v>33</v>
      </c>
      <c r="AX370" s="16" t="s">
        <v>80</v>
      </c>
      <c r="AY370" s="280" t="s">
        <v>130</v>
      </c>
    </row>
    <row r="371" s="12" customFormat="1" ht="25.92" customHeight="1">
      <c r="A371" s="12"/>
      <c r="B371" s="192"/>
      <c r="C371" s="193"/>
      <c r="D371" s="194" t="s">
        <v>71</v>
      </c>
      <c r="E371" s="195" t="s">
        <v>565</v>
      </c>
      <c r="F371" s="195" t="s">
        <v>566</v>
      </c>
      <c r="G371" s="193"/>
      <c r="H371" s="193"/>
      <c r="I371" s="196"/>
      <c r="J371" s="197">
        <f>BK371</f>
        <v>0</v>
      </c>
      <c r="K371" s="193"/>
      <c r="L371" s="198"/>
      <c r="M371" s="199"/>
      <c r="N371" s="200"/>
      <c r="O371" s="200"/>
      <c r="P371" s="201">
        <f>SUM(P372:P373)</f>
        <v>0</v>
      </c>
      <c r="Q371" s="200"/>
      <c r="R371" s="201">
        <f>SUM(R372:R373)</f>
        <v>0</v>
      </c>
      <c r="S371" s="200"/>
      <c r="T371" s="202">
        <f>SUM(T372:T373)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3" t="s">
        <v>141</v>
      </c>
      <c r="AT371" s="204" t="s">
        <v>71</v>
      </c>
      <c r="AU371" s="204" t="s">
        <v>72</v>
      </c>
      <c r="AY371" s="203" t="s">
        <v>130</v>
      </c>
      <c r="BK371" s="205">
        <f>SUM(BK372:BK373)</f>
        <v>0</v>
      </c>
    </row>
    <row r="372" s="2" customFormat="1" ht="37.8" customHeight="1">
      <c r="A372" s="42"/>
      <c r="B372" s="43"/>
      <c r="C372" s="208" t="s">
        <v>567</v>
      </c>
      <c r="D372" s="208" t="s">
        <v>136</v>
      </c>
      <c r="E372" s="209" t="s">
        <v>568</v>
      </c>
      <c r="F372" s="210" t="s">
        <v>569</v>
      </c>
      <c r="G372" s="211" t="s">
        <v>570</v>
      </c>
      <c r="H372" s="212">
        <v>10</v>
      </c>
      <c r="I372" s="213"/>
      <c r="J372" s="214">
        <f>ROUND(I372*H372,2)</f>
        <v>0</v>
      </c>
      <c r="K372" s="210" t="s">
        <v>140</v>
      </c>
      <c r="L372" s="48"/>
      <c r="M372" s="215" t="s">
        <v>19</v>
      </c>
      <c r="N372" s="216" t="s">
        <v>44</v>
      </c>
      <c r="O372" s="88"/>
      <c r="P372" s="217">
        <f>O372*H372</f>
        <v>0</v>
      </c>
      <c r="Q372" s="217">
        <v>0</v>
      </c>
      <c r="R372" s="217">
        <f>Q372*H372</f>
        <v>0</v>
      </c>
      <c r="S372" s="217">
        <v>0</v>
      </c>
      <c r="T372" s="218">
        <f>S372*H372</f>
        <v>0</v>
      </c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R372" s="219" t="s">
        <v>417</v>
      </c>
      <c r="AT372" s="219" t="s">
        <v>136</v>
      </c>
      <c r="AU372" s="219" t="s">
        <v>80</v>
      </c>
      <c r="AY372" s="21" t="s">
        <v>130</v>
      </c>
      <c r="BE372" s="220">
        <f>IF(N372="základní",J372,0)</f>
        <v>0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21" t="s">
        <v>135</v>
      </c>
      <c r="BK372" s="220">
        <f>ROUND(I372*H372,2)</f>
        <v>0</v>
      </c>
      <c r="BL372" s="21" t="s">
        <v>417</v>
      </c>
      <c r="BM372" s="219" t="s">
        <v>571</v>
      </c>
    </row>
    <row r="373" s="2" customFormat="1">
      <c r="A373" s="42"/>
      <c r="B373" s="43"/>
      <c r="C373" s="44"/>
      <c r="D373" s="221" t="s">
        <v>144</v>
      </c>
      <c r="E373" s="44"/>
      <c r="F373" s="222" t="s">
        <v>572</v>
      </c>
      <c r="G373" s="44"/>
      <c r="H373" s="44"/>
      <c r="I373" s="223"/>
      <c r="J373" s="44"/>
      <c r="K373" s="44"/>
      <c r="L373" s="48"/>
      <c r="M373" s="281"/>
      <c r="N373" s="282"/>
      <c r="O373" s="283"/>
      <c r="P373" s="283"/>
      <c r="Q373" s="283"/>
      <c r="R373" s="283"/>
      <c r="S373" s="283"/>
      <c r="T373" s="284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T373" s="21" t="s">
        <v>144</v>
      </c>
      <c r="AU373" s="21" t="s">
        <v>80</v>
      </c>
    </row>
    <row r="374" s="2" customFormat="1" ht="6.96" customHeight="1">
      <c r="A374" s="42"/>
      <c r="B374" s="63"/>
      <c r="C374" s="64"/>
      <c r="D374" s="64"/>
      <c r="E374" s="64"/>
      <c r="F374" s="64"/>
      <c r="G374" s="64"/>
      <c r="H374" s="64"/>
      <c r="I374" s="64"/>
      <c r="J374" s="64"/>
      <c r="K374" s="64"/>
      <c r="L374" s="48"/>
      <c r="M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</row>
  </sheetData>
  <sheetProtection sheet="1" autoFilter="0" formatColumns="0" formatRows="0" objects="1" scenarios="1" spinCount="100000" saltValue="jAXhna9dc+uGaRbZKtVbB5DHCtr4WFAwGNMdEm5/rLkbLwp/EURytk6Jy4HgJuIp5sW1wR4rDit/BFQg2B5+7g==" hashValue="ER3fp6P5mDBnMcdmFfrq9z9/+NW87lgtrMoAsupQZlvSrWxkztgcA611xTyfKtdcYfqGf6nBEhKDuo2aDgh/ig==" algorithmName="SHA-512" password="CEE1"/>
  <autoFilter ref="C98:K373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4" r:id="rId1" display="https://podminky.urs.cz/item/CS_URS_2025_01/612325302"/>
    <hyperlink ref="F108" r:id="rId2" display="https://podminky.urs.cz/item/CS_URS_2025_01/619995001"/>
    <hyperlink ref="F115" r:id="rId3" display="https://podminky.urs.cz/item/CS_URS_2025_01/632902221"/>
    <hyperlink ref="F122" r:id="rId4" display="https://podminky.urs.cz/item/CS_URS_2025_01/949101111"/>
    <hyperlink ref="F127" r:id="rId5" display="https://podminky.urs.cz/item/CS_URS_2025_01/952901111"/>
    <hyperlink ref="F132" r:id="rId6" display="https://podminky.urs.cz/item/CS_URS_2024_02/619996117"/>
    <hyperlink ref="F139" r:id="rId7" display="https://podminky.urs.cz/item/CS_URS_2025_01/771573810"/>
    <hyperlink ref="F143" r:id="rId8" display="https://podminky.urs.cz/item/CS_URS_2025_01/771473810"/>
    <hyperlink ref="F150" r:id="rId9" display="https://podminky.urs.cz/item/CS_URS_2025_01/965046111"/>
    <hyperlink ref="F154" r:id="rId10" display="https://podminky.urs.cz/item/CS_URS_2025_01/965046119"/>
    <hyperlink ref="F157" r:id="rId11" display="https://podminky.urs.cz/item/CS_URS_2025_01/968082016"/>
    <hyperlink ref="F161" r:id="rId12" display="https://podminky.urs.cz/item/CS_URS_2025_01/968082018"/>
    <hyperlink ref="F167" r:id="rId13" display="https://podminky.urs.cz/item/CS_URS_2025_01/967031132"/>
    <hyperlink ref="F172" r:id="rId14" display="https://podminky.urs.cz/item/CS_URS_2025_01/767581802"/>
    <hyperlink ref="F179" r:id="rId15" display="https://podminky.urs.cz/item/CS_URS_2025_01/767582800"/>
    <hyperlink ref="F187" r:id="rId16" display="https://podminky.urs.cz/item/CS_URS_2025_01/713110811"/>
    <hyperlink ref="F195" r:id="rId17" display="https://podminky.urs.cz/item/CS_URS_2025_01/997013151"/>
    <hyperlink ref="F197" r:id="rId18" display="https://podminky.urs.cz/item/CS_URS_2025_01/997013501"/>
    <hyperlink ref="F199" r:id="rId19" display="https://podminky.urs.cz/item/CS_URS_2025_01/997013509"/>
    <hyperlink ref="F202" r:id="rId20" display="https://podminky.urs.cz/item/CS_URS_2025_01/997013631"/>
    <hyperlink ref="F205" r:id="rId21" display="https://podminky.urs.cz/item/CS_URS_2025_01/998011008"/>
    <hyperlink ref="F209" r:id="rId22" display="https://podminky.urs.cz/item/CS_URS_2025_01/713111121"/>
    <hyperlink ref="F218" r:id="rId23" display="https://podminky.urs.cz/item/CS_URS_2025_01/998713111"/>
    <hyperlink ref="F221" r:id="rId24" display="https://podminky.urs.cz/item/CS_URS_2025_01/763131414"/>
    <hyperlink ref="F229" r:id="rId25" display="https://podminky.urs.cz/item/CS_URS_2025_01/763131431"/>
    <hyperlink ref="F234" r:id="rId26" display="https://podminky.urs.cz/item/CS_URS_2025_01/763131714"/>
    <hyperlink ref="F236" r:id="rId27" display="https://podminky.urs.cz/item/CS_URS_2025_01/763131751"/>
    <hyperlink ref="F245" r:id="rId28" display="https://podminky.urs.cz/item/CS_URS_2025_01/763131752"/>
    <hyperlink ref="F257" r:id="rId29" display="https://podminky.urs.cz/item/CS_URS_2025_01/998763321"/>
    <hyperlink ref="F260" r:id="rId30" display="https://podminky.urs.cz/item/CS_URS_2025_01/764004863"/>
    <hyperlink ref="F262" r:id="rId31" display="https://podminky.urs.cz/item/CS_URS_2025_01/764518622"/>
    <hyperlink ref="F264" r:id="rId32" display="https://podminky.urs.cz/item/CS_URS_2025_01/998764111"/>
    <hyperlink ref="F271" r:id="rId33" display="https://podminky.urs.cz/item/CS_URS_2025_01/998767111"/>
    <hyperlink ref="F279" r:id="rId34" display="https://podminky.urs.cz/item/CS_URS_2025_01/998767201"/>
    <hyperlink ref="F282" r:id="rId35" display="https://podminky.urs.cz/item/CS_URS_2025_01/771111011"/>
    <hyperlink ref="F284" r:id="rId36" display="https://podminky.urs.cz/item/CS_URS_2025_01/771121011"/>
    <hyperlink ref="F286" r:id="rId37" display="https://podminky.urs.cz/item/CS_URS_2025_01/771151022"/>
    <hyperlink ref="F290" r:id="rId38" display="https://podminky.urs.cz/item/CS_URS_2025_01/771474112"/>
    <hyperlink ref="F296" r:id="rId39" display="https://podminky.urs.cz/item/CS_URS_2025_01/771574476"/>
    <hyperlink ref="F302" r:id="rId40" display="https://podminky.urs.cz/item/CS_URS_2025_01/998771111"/>
    <hyperlink ref="F305" r:id="rId41" display="https://podminky.urs.cz/item/CS_URS_2025_01/783802250"/>
    <hyperlink ref="F311" r:id="rId42" display="https://podminky.urs.cz/item/CS_URS_2025_01/783801201"/>
    <hyperlink ref="F315" r:id="rId43" display="https://podminky.urs.cz/item/CS_URS_2025_01/783801403"/>
    <hyperlink ref="F321" r:id="rId44" display="https://podminky.urs.cz/item/CS_URS_2025_01/783823135"/>
    <hyperlink ref="F327" r:id="rId45" display="https://podminky.urs.cz/item/CS_URS_2025_01/783827425"/>
    <hyperlink ref="F330" r:id="rId46" display="https://podminky.urs.cz/item/CS_URS_2025_01/619991001"/>
    <hyperlink ref="F336" r:id="rId47" display="https://podminky.urs.cz/item/CS_URS_2025_01/619991021"/>
    <hyperlink ref="F341" r:id="rId48" display="https://podminky.urs.cz/item/CS_URS_2025_01/784171111"/>
    <hyperlink ref="F358" r:id="rId49" display="https://podminky.urs.cz/item/CS_URS_2025_01/784185001"/>
    <hyperlink ref="F362" r:id="rId50" display="https://podminky.urs.cz/item/CS_URS_2025_01/784211101"/>
    <hyperlink ref="F373" r:id="rId51" display="https://podminky.urs.cz/item/CS_URS_2025_01/HZS24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4"/>
      <c r="AT3" s="21" t="s">
        <v>80</v>
      </c>
    </row>
    <row r="4" s="1" customFormat="1" ht="24.96" customHeight="1">
      <c r="B4" s="24"/>
      <c r="D4" s="134" t="s">
        <v>88</v>
      </c>
      <c r="L4" s="24"/>
      <c r="M4" s="135" t="s">
        <v>10</v>
      </c>
      <c r="AT4" s="21" t="s">
        <v>4</v>
      </c>
    </row>
    <row r="5" s="1" customFormat="1" ht="6.96" customHeight="1">
      <c r="B5" s="24"/>
      <c r="L5" s="24"/>
    </row>
    <row r="6" s="1" customFormat="1" ht="12" customHeight="1">
      <c r="B6" s="24"/>
      <c r="D6" s="136" t="s">
        <v>16</v>
      </c>
      <c r="L6" s="24"/>
    </row>
    <row r="7" s="1" customFormat="1" ht="16.5" customHeight="1">
      <c r="B7" s="24"/>
      <c r="E7" s="137" t="str">
        <f>'Rekapitulace stavby'!K6</f>
        <v>DPS Za Prachárnou 1a - oprava hlavního vstupu</v>
      </c>
      <c r="F7" s="136"/>
      <c r="G7" s="136"/>
      <c r="H7" s="136"/>
      <c r="L7" s="24"/>
    </row>
    <row r="8" s="2" customFormat="1" ht="12" customHeight="1">
      <c r="A8" s="42"/>
      <c r="B8" s="48"/>
      <c r="C8" s="42"/>
      <c r="D8" s="136" t="s">
        <v>89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573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19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21</v>
      </c>
      <c r="E12" s="42"/>
      <c r="F12" s="140" t="s">
        <v>22</v>
      </c>
      <c r="G12" s="42"/>
      <c r="H12" s="42"/>
      <c r="I12" s="136" t="s">
        <v>23</v>
      </c>
      <c r="J12" s="141" t="str">
        <f>'Rekapitulace stavby'!AN8</f>
        <v>4. 2. 2025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25</v>
      </c>
      <c r="E14" s="42"/>
      <c r="F14" s="42"/>
      <c r="G14" s="42"/>
      <c r="H14" s="42"/>
      <c r="I14" s="136" t="s">
        <v>26</v>
      </c>
      <c r="J14" s="140" t="s">
        <v>19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27</v>
      </c>
      <c r="F15" s="42"/>
      <c r="G15" s="42"/>
      <c r="H15" s="42"/>
      <c r="I15" s="136" t="s">
        <v>28</v>
      </c>
      <c r="J15" s="140" t="s">
        <v>19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29</v>
      </c>
      <c r="E17" s="42"/>
      <c r="F17" s="42"/>
      <c r="G17" s="42"/>
      <c r="H17" s="42"/>
      <c r="I17" s="136" t="s">
        <v>26</v>
      </c>
      <c r="J17" s="37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7" t="str">
        <f>'Rekapitulace stavby'!E14</f>
        <v>Vyplň údaj</v>
      </c>
      <c r="F18" s="140"/>
      <c r="G18" s="140"/>
      <c r="H18" s="140"/>
      <c r="I18" s="136" t="s">
        <v>28</v>
      </c>
      <c r="J18" s="37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31</v>
      </c>
      <c r="E20" s="42"/>
      <c r="F20" s="42"/>
      <c r="G20" s="42"/>
      <c r="H20" s="42"/>
      <c r="I20" s="136" t="s">
        <v>26</v>
      </c>
      <c r="J20" s="140" t="s">
        <v>19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32</v>
      </c>
      <c r="F21" s="42"/>
      <c r="G21" s="42"/>
      <c r="H21" s="42"/>
      <c r="I21" s="136" t="s">
        <v>28</v>
      </c>
      <c r="J21" s="140" t="s">
        <v>19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34</v>
      </c>
      <c r="E23" s="42"/>
      <c r="F23" s="42"/>
      <c r="G23" s="42"/>
      <c r="H23" s="42"/>
      <c r="I23" s="136" t="s">
        <v>26</v>
      </c>
      <c r="J23" s="140" t="s">
        <v>19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35</v>
      </c>
      <c r="F24" s="42"/>
      <c r="G24" s="42"/>
      <c r="H24" s="42"/>
      <c r="I24" s="136" t="s">
        <v>28</v>
      </c>
      <c r="J24" s="140" t="s">
        <v>19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36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23.25" customHeight="1">
      <c r="A27" s="142"/>
      <c r="B27" s="143"/>
      <c r="C27" s="142"/>
      <c r="D27" s="142"/>
      <c r="E27" s="144" t="s">
        <v>574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38</v>
      </c>
      <c r="E30" s="42"/>
      <c r="F30" s="42"/>
      <c r="G30" s="42"/>
      <c r="H30" s="42"/>
      <c r="I30" s="42"/>
      <c r="J30" s="148">
        <f>ROUND(J105,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40</v>
      </c>
      <c r="G32" s="42"/>
      <c r="H32" s="42"/>
      <c r="I32" s="149" t="s">
        <v>39</v>
      </c>
      <c r="J32" s="149" t="s">
        <v>41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42</v>
      </c>
      <c r="E33" s="136" t="s">
        <v>43</v>
      </c>
      <c r="F33" s="151">
        <f>ROUND((SUM(BE105:BE171)),  2)</f>
        <v>0</v>
      </c>
      <c r="G33" s="42"/>
      <c r="H33" s="42"/>
      <c r="I33" s="152">
        <v>0.20999999999999999</v>
      </c>
      <c r="J33" s="151">
        <f>ROUND(((SUM(BE105:BE171))*I33),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44</v>
      </c>
      <c r="F34" s="151">
        <f>ROUND((SUM(BF105:BF171)),  2)</f>
        <v>0</v>
      </c>
      <c r="G34" s="42"/>
      <c r="H34" s="42"/>
      <c r="I34" s="152">
        <v>0.12</v>
      </c>
      <c r="J34" s="151">
        <f>ROUND(((SUM(BF105:BF171))*I34),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45</v>
      </c>
      <c r="F35" s="151">
        <f>ROUND((SUM(BG105:BG171)),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46</v>
      </c>
      <c r="F36" s="151">
        <f>ROUND((SUM(BH105:BH171)),  2)</f>
        <v>0</v>
      </c>
      <c r="G36" s="42"/>
      <c r="H36" s="42"/>
      <c r="I36" s="152">
        <v>0.12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47</v>
      </c>
      <c r="F37" s="151">
        <f>ROUND((SUM(BI105:BI171)),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7" t="s">
        <v>91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6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DPS Za Prachárnou 1a - oprava hlavního vstupu</v>
      </c>
      <c r="F48" s="36"/>
      <c r="G48" s="36"/>
      <c r="H48" s="36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89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02 - Silnoproudá a slaboproudá elektrotechnika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6" t="s">
        <v>21</v>
      </c>
      <c r="D52" s="44"/>
      <c r="E52" s="44"/>
      <c r="F52" s="31" t="str">
        <f>F12</f>
        <v>Jihlava</v>
      </c>
      <c r="G52" s="44"/>
      <c r="H52" s="44"/>
      <c r="I52" s="36" t="s">
        <v>23</v>
      </c>
      <c r="J52" s="76" t="str">
        <f>IF(J12="","",J12)</f>
        <v>4. 2. 2025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6" t="s">
        <v>25</v>
      </c>
      <c r="D54" s="44"/>
      <c r="E54" s="44"/>
      <c r="F54" s="31" t="str">
        <f>E15</f>
        <v>Statutární město Jihlava</v>
      </c>
      <c r="G54" s="44"/>
      <c r="H54" s="44"/>
      <c r="I54" s="36" t="s">
        <v>31</v>
      </c>
      <c r="J54" s="40" t="str">
        <f>E21</f>
        <v>SPA spol.s r.o., Jihlava, Havlíčkova 46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6" t="s">
        <v>29</v>
      </c>
      <c r="D55" s="44"/>
      <c r="E55" s="44"/>
      <c r="F55" s="31" t="str">
        <f>IF(E18="","",E18)</f>
        <v>Vyplň údaj</v>
      </c>
      <c r="G55" s="44"/>
      <c r="H55" s="44"/>
      <c r="I55" s="36" t="s">
        <v>34</v>
      </c>
      <c r="J55" s="40" t="str">
        <f>E24</f>
        <v>Fr.Neuwirth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92</v>
      </c>
      <c r="D57" s="166"/>
      <c r="E57" s="166"/>
      <c r="F57" s="166"/>
      <c r="G57" s="166"/>
      <c r="H57" s="166"/>
      <c r="I57" s="166"/>
      <c r="J57" s="167" t="s">
        <v>93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70</v>
      </c>
      <c r="D59" s="44"/>
      <c r="E59" s="44"/>
      <c r="F59" s="44"/>
      <c r="G59" s="44"/>
      <c r="H59" s="44"/>
      <c r="I59" s="44"/>
      <c r="J59" s="106">
        <f>J105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1" t="s">
        <v>94</v>
      </c>
    </row>
    <row r="60" s="9" customFormat="1" ht="24.96" customHeight="1">
      <c r="A60" s="9"/>
      <c r="B60" s="169"/>
      <c r="C60" s="170"/>
      <c r="D60" s="171" t="s">
        <v>575</v>
      </c>
      <c r="E60" s="172"/>
      <c r="F60" s="172"/>
      <c r="G60" s="172"/>
      <c r="H60" s="172"/>
      <c r="I60" s="172"/>
      <c r="J60" s="173">
        <f>J106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576</v>
      </c>
      <c r="E61" s="178"/>
      <c r="F61" s="178"/>
      <c r="G61" s="178"/>
      <c r="H61" s="178"/>
      <c r="I61" s="178"/>
      <c r="J61" s="179">
        <f>J107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577</v>
      </c>
      <c r="E62" s="178"/>
      <c r="F62" s="178"/>
      <c r="G62" s="178"/>
      <c r="H62" s="178"/>
      <c r="I62" s="178"/>
      <c r="J62" s="179">
        <f>J111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5"/>
      <c r="C63" s="176"/>
      <c r="D63" s="177" t="s">
        <v>578</v>
      </c>
      <c r="E63" s="178"/>
      <c r="F63" s="178"/>
      <c r="G63" s="178"/>
      <c r="H63" s="178"/>
      <c r="I63" s="178"/>
      <c r="J63" s="179">
        <f>J112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5"/>
      <c r="C64" s="176"/>
      <c r="D64" s="177" t="s">
        <v>579</v>
      </c>
      <c r="E64" s="178"/>
      <c r="F64" s="178"/>
      <c r="G64" s="178"/>
      <c r="H64" s="178"/>
      <c r="I64" s="178"/>
      <c r="J64" s="179">
        <f>J115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21.84" customHeight="1">
      <c r="A65" s="10"/>
      <c r="B65" s="175"/>
      <c r="C65" s="176"/>
      <c r="D65" s="177" t="s">
        <v>580</v>
      </c>
      <c r="E65" s="178"/>
      <c r="F65" s="178"/>
      <c r="G65" s="178"/>
      <c r="H65" s="178"/>
      <c r="I65" s="178"/>
      <c r="J65" s="179">
        <f>J116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5"/>
      <c r="C66" s="176"/>
      <c r="D66" s="177" t="s">
        <v>581</v>
      </c>
      <c r="E66" s="178"/>
      <c r="F66" s="178"/>
      <c r="G66" s="178"/>
      <c r="H66" s="178"/>
      <c r="I66" s="178"/>
      <c r="J66" s="179">
        <f>J118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5"/>
      <c r="C67" s="176"/>
      <c r="D67" s="177" t="s">
        <v>582</v>
      </c>
      <c r="E67" s="178"/>
      <c r="F67" s="178"/>
      <c r="G67" s="178"/>
      <c r="H67" s="178"/>
      <c r="I67" s="178"/>
      <c r="J67" s="179">
        <f>J122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21.84" customHeight="1">
      <c r="A68" s="10"/>
      <c r="B68" s="175"/>
      <c r="C68" s="176"/>
      <c r="D68" s="177" t="s">
        <v>583</v>
      </c>
      <c r="E68" s="178"/>
      <c r="F68" s="178"/>
      <c r="G68" s="178"/>
      <c r="H68" s="178"/>
      <c r="I68" s="178"/>
      <c r="J68" s="179">
        <f>J123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21.84" customHeight="1">
      <c r="A69" s="10"/>
      <c r="B69" s="175"/>
      <c r="C69" s="176"/>
      <c r="D69" s="177" t="s">
        <v>584</v>
      </c>
      <c r="E69" s="178"/>
      <c r="F69" s="178"/>
      <c r="G69" s="178"/>
      <c r="H69" s="178"/>
      <c r="I69" s="178"/>
      <c r="J69" s="179">
        <f>J127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21.84" customHeight="1">
      <c r="A70" s="10"/>
      <c r="B70" s="175"/>
      <c r="C70" s="176"/>
      <c r="D70" s="177" t="s">
        <v>585</v>
      </c>
      <c r="E70" s="178"/>
      <c r="F70" s="178"/>
      <c r="G70" s="178"/>
      <c r="H70" s="178"/>
      <c r="I70" s="178"/>
      <c r="J70" s="179">
        <f>J129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21.84" customHeight="1">
      <c r="A71" s="10"/>
      <c r="B71" s="175"/>
      <c r="C71" s="176"/>
      <c r="D71" s="177" t="s">
        <v>585</v>
      </c>
      <c r="E71" s="178"/>
      <c r="F71" s="178"/>
      <c r="G71" s="178"/>
      <c r="H71" s="178"/>
      <c r="I71" s="178"/>
      <c r="J71" s="179">
        <f>J131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21.84" customHeight="1">
      <c r="A72" s="10"/>
      <c r="B72" s="175"/>
      <c r="C72" s="176"/>
      <c r="D72" s="177" t="s">
        <v>586</v>
      </c>
      <c r="E72" s="178"/>
      <c r="F72" s="178"/>
      <c r="G72" s="178"/>
      <c r="H72" s="178"/>
      <c r="I72" s="178"/>
      <c r="J72" s="179">
        <f>J133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75"/>
      <c r="C73" s="176"/>
      <c r="D73" s="177" t="s">
        <v>587</v>
      </c>
      <c r="E73" s="178"/>
      <c r="F73" s="178"/>
      <c r="G73" s="178"/>
      <c r="H73" s="178"/>
      <c r="I73" s="178"/>
      <c r="J73" s="179">
        <f>J135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75"/>
      <c r="C74" s="176"/>
      <c r="D74" s="177" t="s">
        <v>588</v>
      </c>
      <c r="E74" s="178"/>
      <c r="F74" s="178"/>
      <c r="G74" s="178"/>
      <c r="H74" s="178"/>
      <c r="I74" s="178"/>
      <c r="J74" s="179">
        <f>J138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21.84" customHeight="1">
      <c r="A75" s="10"/>
      <c r="B75" s="175"/>
      <c r="C75" s="176"/>
      <c r="D75" s="177" t="s">
        <v>589</v>
      </c>
      <c r="E75" s="178"/>
      <c r="F75" s="178"/>
      <c r="G75" s="178"/>
      <c r="H75" s="178"/>
      <c r="I75" s="178"/>
      <c r="J75" s="179">
        <f>J146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21.84" customHeight="1">
      <c r="A76" s="10"/>
      <c r="B76" s="175"/>
      <c r="C76" s="176"/>
      <c r="D76" s="177" t="s">
        <v>590</v>
      </c>
      <c r="E76" s="178"/>
      <c r="F76" s="178"/>
      <c r="G76" s="178"/>
      <c r="H76" s="178"/>
      <c r="I76" s="178"/>
      <c r="J76" s="179">
        <f>J148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21.84" customHeight="1">
      <c r="A77" s="10"/>
      <c r="B77" s="175"/>
      <c r="C77" s="176"/>
      <c r="D77" s="177" t="s">
        <v>591</v>
      </c>
      <c r="E77" s="178"/>
      <c r="F77" s="178"/>
      <c r="G77" s="178"/>
      <c r="H77" s="178"/>
      <c r="I77" s="178"/>
      <c r="J77" s="179">
        <f>J150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76"/>
      <c r="D78" s="177" t="s">
        <v>592</v>
      </c>
      <c r="E78" s="178"/>
      <c r="F78" s="178"/>
      <c r="G78" s="178"/>
      <c r="H78" s="178"/>
      <c r="I78" s="178"/>
      <c r="J78" s="179">
        <f>J153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75"/>
      <c r="C79" s="176"/>
      <c r="D79" s="177" t="s">
        <v>593</v>
      </c>
      <c r="E79" s="178"/>
      <c r="F79" s="178"/>
      <c r="G79" s="178"/>
      <c r="H79" s="178"/>
      <c r="I79" s="178"/>
      <c r="J79" s="179">
        <f>J154</f>
        <v>0</v>
      </c>
      <c r="K79" s="176"/>
      <c r="L79" s="18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21.84" customHeight="1">
      <c r="A80" s="10"/>
      <c r="B80" s="175"/>
      <c r="C80" s="176"/>
      <c r="D80" s="177" t="s">
        <v>594</v>
      </c>
      <c r="E80" s="178"/>
      <c r="F80" s="178"/>
      <c r="G80" s="178"/>
      <c r="H80" s="178"/>
      <c r="I80" s="178"/>
      <c r="J80" s="179">
        <f>J156</f>
        <v>0</v>
      </c>
      <c r="K80" s="176"/>
      <c r="L80" s="18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21.84" customHeight="1">
      <c r="A81" s="10"/>
      <c r="B81" s="175"/>
      <c r="C81" s="176"/>
      <c r="D81" s="177" t="s">
        <v>595</v>
      </c>
      <c r="E81" s="178"/>
      <c r="F81" s="178"/>
      <c r="G81" s="178"/>
      <c r="H81" s="178"/>
      <c r="I81" s="178"/>
      <c r="J81" s="179">
        <f>J158</f>
        <v>0</v>
      </c>
      <c r="K81" s="176"/>
      <c r="L81" s="18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21.84" customHeight="1">
      <c r="A82" s="10"/>
      <c r="B82" s="175"/>
      <c r="C82" s="176"/>
      <c r="D82" s="177" t="s">
        <v>596</v>
      </c>
      <c r="E82" s="178"/>
      <c r="F82" s="178"/>
      <c r="G82" s="178"/>
      <c r="H82" s="178"/>
      <c r="I82" s="178"/>
      <c r="J82" s="179">
        <f>J160</f>
        <v>0</v>
      </c>
      <c r="K82" s="176"/>
      <c r="L82" s="18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21.84" customHeight="1">
      <c r="A83" s="10"/>
      <c r="B83" s="175"/>
      <c r="C83" s="176"/>
      <c r="D83" s="177" t="s">
        <v>597</v>
      </c>
      <c r="E83" s="178"/>
      <c r="F83" s="178"/>
      <c r="G83" s="178"/>
      <c r="H83" s="178"/>
      <c r="I83" s="178"/>
      <c r="J83" s="179">
        <f>J162</f>
        <v>0</v>
      </c>
      <c r="K83" s="176"/>
      <c r="L83" s="18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5"/>
      <c r="C84" s="176"/>
      <c r="D84" s="177" t="s">
        <v>598</v>
      </c>
      <c r="E84" s="178"/>
      <c r="F84" s="178"/>
      <c r="G84" s="178"/>
      <c r="H84" s="178"/>
      <c r="I84" s="178"/>
      <c r="J84" s="179">
        <f>J164</f>
        <v>0</v>
      </c>
      <c r="K84" s="176"/>
      <c r="L84" s="18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5"/>
      <c r="C85" s="176"/>
      <c r="D85" s="177" t="s">
        <v>599</v>
      </c>
      <c r="E85" s="178"/>
      <c r="F85" s="178"/>
      <c r="G85" s="178"/>
      <c r="H85" s="178"/>
      <c r="I85" s="178"/>
      <c r="J85" s="179">
        <f>J167</f>
        <v>0</v>
      </c>
      <c r="K85" s="176"/>
      <c r="L85" s="18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6.96" customHeight="1">
      <c r="A87" s="42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91" s="2" customFormat="1" ht="6.96" customHeight="1">
      <c r="A91" s="42"/>
      <c r="B91" s="65"/>
      <c r="C91" s="66"/>
      <c r="D91" s="66"/>
      <c r="E91" s="66"/>
      <c r="F91" s="66"/>
      <c r="G91" s="66"/>
      <c r="H91" s="66"/>
      <c r="I91" s="66"/>
      <c r="J91" s="66"/>
      <c r="K91" s="66"/>
      <c r="L91" s="13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24.96" customHeight="1">
      <c r="A92" s="42"/>
      <c r="B92" s="43"/>
      <c r="C92" s="27" t="s">
        <v>115</v>
      </c>
      <c r="D92" s="44"/>
      <c r="E92" s="44"/>
      <c r="F92" s="44"/>
      <c r="G92" s="44"/>
      <c r="H92" s="44"/>
      <c r="I92" s="44"/>
      <c r="J92" s="44"/>
      <c r="K92" s="44"/>
      <c r="L92" s="13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6.96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3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2" customHeight="1">
      <c r="A94" s="42"/>
      <c r="B94" s="43"/>
      <c r="C94" s="36" t="s">
        <v>16</v>
      </c>
      <c r="D94" s="44"/>
      <c r="E94" s="44"/>
      <c r="F94" s="44"/>
      <c r="G94" s="44"/>
      <c r="H94" s="44"/>
      <c r="I94" s="44"/>
      <c r="J94" s="44"/>
      <c r="K94" s="44"/>
      <c r="L94" s="138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16.5" customHeight="1">
      <c r="A95" s="42"/>
      <c r="B95" s="43"/>
      <c r="C95" s="44"/>
      <c r="D95" s="44"/>
      <c r="E95" s="164" t="str">
        <f>E7</f>
        <v>DPS Za Prachárnou 1a - oprava hlavního vstupu</v>
      </c>
      <c r="F95" s="36"/>
      <c r="G95" s="36"/>
      <c r="H95" s="36"/>
      <c r="I95" s="44"/>
      <c r="J95" s="44"/>
      <c r="K95" s="44"/>
      <c r="L95" s="138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12" customHeight="1">
      <c r="A96" s="42"/>
      <c r="B96" s="43"/>
      <c r="C96" s="36" t="s">
        <v>89</v>
      </c>
      <c r="D96" s="44"/>
      <c r="E96" s="44"/>
      <c r="F96" s="44"/>
      <c r="G96" s="44"/>
      <c r="H96" s="44"/>
      <c r="I96" s="44"/>
      <c r="J96" s="44"/>
      <c r="K96" s="44"/>
      <c r="L96" s="138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6.5" customHeight="1">
      <c r="A97" s="42"/>
      <c r="B97" s="43"/>
      <c r="C97" s="44"/>
      <c r="D97" s="44"/>
      <c r="E97" s="73" t="str">
        <f>E9</f>
        <v>02 - Silnoproudá a slaboproudá elektrotechnika</v>
      </c>
      <c r="F97" s="44"/>
      <c r="G97" s="44"/>
      <c r="H97" s="44"/>
      <c r="I97" s="44"/>
      <c r="J97" s="44"/>
      <c r="K97" s="44"/>
      <c r="L97" s="138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6.96" customHeight="1">
      <c r="A98" s="42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138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2" customFormat="1" ht="12" customHeight="1">
      <c r="A99" s="42"/>
      <c r="B99" s="43"/>
      <c r="C99" s="36" t="s">
        <v>21</v>
      </c>
      <c r="D99" s="44"/>
      <c r="E99" s="44"/>
      <c r="F99" s="31" t="str">
        <f>F12</f>
        <v>Jihlava</v>
      </c>
      <c r="G99" s="44"/>
      <c r="H99" s="44"/>
      <c r="I99" s="36" t="s">
        <v>23</v>
      </c>
      <c r="J99" s="76" t="str">
        <f>IF(J12="","",J12)</f>
        <v>4. 2. 2025</v>
      </c>
      <c r="K99" s="44"/>
      <c r="L99" s="138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</row>
    <row r="100" s="2" customFormat="1" ht="6.96" customHeight="1">
      <c r="A100" s="42"/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138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</row>
    <row r="101" s="2" customFormat="1" ht="25.65" customHeight="1">
      <c r="A101" s="42"/>
      <c r="B101" s="43"/>
      <c r="C101" s="36" t="s">
        <v>25</v>
      </c>
      <c r="D101" s="44"/>
      <c r="E101" s="44"/>
      <c r="F101" s="31" t="str">
        <f>E15</f>
        <v>Statutární město Jihlava</v>
      </c>
      <c r="G101" s="44"/>
      <c r="H101" s="44"/>
      <c r="I101" s="36" t="s">
        <v>31</v>
      </c>
      <c r="J101" s="40" t="str">
        <f>E21</f>
        <v>SPA spol.s r.o., Jihlava, Havlíčkova 46</v>
      </c>
      <c r="K101" s="44"/>
      <c r="L101" s="138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</row>
    <row r="102" s="2" customFormat="1" ht="15.15" customHeight="1">
      <c r="A102" s="42"/>
      <c r="B102" s="43"/>
      <c r="C102" s="36" t="s">
        <v>29</v>
      </c>
      <c r="D102" s="44"/>
      <c r="E102" s="44"/>
      <c r="F102" s="31" t="str">
        <f>IF(E18="","",E18)</f>
        <v>Vyplň údaj</v>
      </c>
      <c r="G102" s="44"/>
      <c r="H102" s="44"/>
      <c r="I102" s="36" t="s">
        <v>34</v>
      </c>
      <c r="J102" s="40" t="str">
        <f>E24</f>
        <v>Fr.Neuwirth</v>
      </c>
      <c r="K102" s="44"/>
      <c r="L102" s="138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  <row r="103" s="2" customFormat="1" ht="10.32" customHeight="1">
      <c r="A103" s="42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138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</row>
    <row r="104" s="11" customFormat="1" ht="29.28" customHeight="1">
      <c r="A104" s="181"/>
      <c r="B104" s="182"/>
      <c r="C104" s="183" t="s">
        <v>116</v>
      </c>
      <c r="D104" s="184" t="s">
        <v>57</v>
      </c>
      <c r="E104" s="184" t="s">
        <v>53</v>
      </c>
      <c r="F104" s="184" t="s">
        <v>54</v>
      </c>
      <c r="G104" s="184" t="s">
        <v>117</v>
      </c>
      <c r="H104" s="184" t="s">
        <v>118</v>
      </c>
      <c r="I104" s="184" t="s">
        <v>119</v>
      </c>
      <c r="J104" s="184" t="s">
        <v>93</v>
      </c>
      <c r="K104" s="185" t="s">
        <v>120</v>
      </c>
      <c r="L104" s="186"/>
      <c r="M104" s="96" t="s">
        <v>19</v>
      </c>
      <c r="N104" s="97" t="s">
        <v>42</v>
      </c>
      <c r="O104" s="97" t="s">
        <v>121</v>
      </c>
      <c r="P104" s="97" t="s">
        <v>122</v>
      </c>
      <c r="Q104" s="97" t="s">
        <v>123</v>
      </c>
      <c r="R104" s="97" t="s">
        <v>124</v>
      </c>
      <c r="S104" s="97" t="s">
        <v>125</v>
      </c>
      <c r="T104" s="98" t="s">
        <v>126</v>
      </c>
      <c r="U104" s="181"/>
      <c r="V104" s="181"/>
      <c r="W104" s="181"/>
      <c r="X104" s="181"/>
      <c r="Y104" s="181"/>
      <c r="Z104" s="181"/>
      <c r="AA104" s="181"/>
      <c r="AB104" s="181"/>
      <c r="AC104" s="181"/>
      <c r="AD104" s="181"/>
      <c r="AE104" s="181"/>
    </row>
    <row r="105" s="2" customFormat="1" ht="22.8" customHeight="1">
      <c r="A105" s="42"/>
      <c r="B105" s="43"/>
      <c r="C105" s="103" t="s">
        <v>127</v>
      </c>
      <c r="D105" s="44"/>
      <c r="E105" s="44"/>
      <c r="F105" s="44"/>
      <c r="G105" s="44"/>
      <c r="H105" s="44"/>
      <c r="I105" s="44"/>
      <c r="J105" s="187">
        <f>BK105</f>
        <v>0</v>
      </c>
      <c r="K105" s="44"/>
      <c r="L105" s="48"/>
      <c r="M105" s="99"/>
      <c r="N105" s="188"/>
      <c r="O105" s="100"/>
      <c r="P105" s="189">
        <f>P106</f>
        <v>0</v>
      </c>
      <c r="Q105" s="100"/>
      <c r="R105" s="189">
        <f>R106</f>
        <v>0</v>
      </c>
      <c r="S105" s="100"/>
      <c r="T105" s="190">
        <f>T106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1" t="s">
        <v>71</v>
      </c>
      <c r="AU105" s="21" t="s">
        <v>94</v>
      </c>
      <c r="BK105" s="191">
        <f>BK106</f>
        <v>0</v>
      </c>
    </row>
    <row r="106" s="12" customFormat="1" ht="25.92" customHeight="1">
      <c r="A106" s="12"/>
      <c r="B106" s="192"/>
      <c r="C106" s="193"/>
      <c r="D106" s="194" t="s">
        <v>71</v>
      </c>
      <c r="E106" s="195" t="s">
        <v>600</v>
      </c>
      <c r="F106" s="195" t="s">
        <v>83</v>
      </c>
      <c r="G106" s="193"/>
      <c r="H106" s="193"/>
      <c r="I106" s="196"/>
      <c r="J106" s="197">
        <f>BK106</f>
        <v>0</v>
      </c>
      <c r="K106" s="193"/>
      <c r="L106" s="198"/>
      <c r="M106" s="199"/>
      <c r="N106" s="200"/>
      <c r="O106" s="200"/>
      <c r="P106" s="201">
        <f>P107+P111+P153+P164+P167</f>
        <v>0</v>
      </c>
      <c r="Q106" s="200"/>
      <c r="R106" s="201">
        <f>R107+R111+R153+R164+R167</f>
        <v>0</v>
      </c>
      <c r="S106" s="200"/>
      <c r="T106" s="202">
        <f>T107+T111+T153+T164+T167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142</v>
      </c>
      <c r="AT106" s="204" t="s">
        <v>71</v>
      </c>
      <c r="AU106" s="204" t="s">
        <v>72</v>
      </c>
      <c r="AY106" s="203" t="s">
        <v>130</v>
      </c>
      <c r="BK106" s="205">
        <f>BK107+BK111+BK153+BK164+BK167</f>
        <v>0</v>
      </c>
    </row>
    <row r="107" s="12" customFormat="1" ht="22.8" customHeight="1">
      <c r="A107" s="12"/>
      <c r="B107" s="192"/>
      <c r="C107" s="193"/>
      <c r="D107" s="194" t="s">
        <v>71</v>
      </c>
      <c r="E107" s="206" t="s">
        <v>601</v>
      </c>
      <c r="F107" s="206" t="s">
        <v>602</v>
      </c>
      <c r="G107" s="193"/>
      <c r="H107" s="193"/>
      <c r="I107" s="196"/>
      <c r="J107" s="207">
        <f>BK107</f>
        <v>0</v>
      </c>
      <c r="K107" s="193"/>
      <c r="L107" s="198"/>
      <c r="M107" s="199"/>
      <c r="N107" s="200"/>
      <c r="O107" s="200"/>
      <c r="P107" s="201">
        <f>SUM(P108:P110)</f>
        <v>0</v>
      </c>
      <c r="Q107" s="200"/>
      <c r="R107" s="201">
        <f>SUM(R108:R110)</f>
        <v>0</v>
      </c>
      <c r="S107" s="200"/>
      <c r="T107" s="202">
        <f>SUM(T108:T110)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3" t="s">
        <v>142</v>
      </c>
      <c r="AT107" s="204" t="s">
        <v>71</v>
      </c>
      <c r="AU107" s="204" t="s">
        <v>80</v>
      </c>
      <c r="AY107" s="203" t="s">
        <v>130</v>
      </c>
      <c r="BK107" s="205">
        <f>SUM(BK108:BK110)</f>
        <v>0</v>
      </c>
    </row>
    <row r="108" s="2" customFormat="1" ht="16.5" customHeight="1">
      <c r="A108" s="42"/>
      <c r="B108" s="43"/>
      <c r="C108" s="208" t="s">
        <v>80</v>
      </c>
      <c r="D108" s="208" t="s">
        <v>136</v>
      </c>
      <c r="E108" s="209" t="s">
        <v>603</v>
      </c>
      <c r="F108" s="210" t="s">
        <v>604</v>
      </c>
      <c r="G108" s="211" t="s">
        <v>605</v>
      </c>
      <c r="H108" s="212">
        <v>1</v>
      </c>
      <c r="I108" s="213"/>
      <c r="J108" s="214">
        <f>ROUND(I108*H108,2)</f>
        <v>0</v>
      </c>
      <c r="K108" s="210" t="s">
        <v>19</v>
      </c>
      <c r="L108" s="48"/>
      <c r="M108" s="215" t="s">
        <v>19</v>
      </c>
      <c r="N108" s="216" t="s">
        <v>44</v>
      </c>
      <c r="O108" s="88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19" t="s">
        <v>503</v>
      </c>
      <c r="AT108" s="219" t="s">
        <v>136</v>
      </c>
      <c r="AU108" s="219" t="s">
        <v>135</v>
      </c>
      <c r="AY108" s="21" t="s">
        <v>130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1" t="s">
        <v>135</v>
      </c>
      <c r="BK108" s="220">
        <f>ROUND(I108*H108,2)</f>
        <v>0</v>
      </c>
      <c r="BL108" s="21" t="s">
        <v>503</v>
      </c>
      <c r="BM108" s="219" t="s">
        <v>135</v>
      </c>
    </row>
    <row r="109" s="2" customFormat="1" ht="16.5" customHeight="1">
      <c r="A109" s="42"/>
      <c r="B109" s="43"/>
      <c r="C109" s="208" t="s">
        <v>135</v>
      </c>
      <c r="D109" s="208" t="s">
        <v>136</v>
      </c>
      <c r="E109" s="209" t="s">
        <v>606</v>
      </c>
      <c r="F109" s="210" t="s">
        <v>607</v>
      </c>
      <c r="G109" s="211" t="s">
        <v>608</v>
      </c>
      <c r="H109" s="212">
        <v>3</v>
      </c>
      <c r="I109" s="213"/>
      <c r="J109" s="214">
        <f>ROUND(I109*H109,2)</f>
        <v>0</v>
      </c>
      <c r="K109" s="210" t="s">
        <v>19</v>
      </c>
      <c r="L109" s="48"/>
      <c r="M109" s="215" t="s">
        <v>19</v>
      </c>
      <c r="N109" s="216" t="s">
        <v>44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9" t="s">
        <v>503</v>
      </c>
      <c r="AT109" s="219" t="s">
        <v>136</v>
      </c>
      <c r="AU109" s="219" t="s">
        <v>135</v>
      </c>
      <c r="AY109" s="21" t="s">
        <v>130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1" t="s">
        <v>135</v>
      </c>
      <c r="BK109" s="220">
        <f>ROUND(I109*H109,2)</f>
        <v>0</v>
      </c>
      <c r="BL109" s="21" t="s">
        <v>503</v>
      </c>
      <c r="BM109" s="219" t="s">
        <v>141</v>
      </c>
    </row>
    <row r="110" s="2" customFormat="1" ht="16.5" customHeight="1">
      <c r="A110" s="42"/>
      <c r="B110" s="43"/>
      <c r="C110" s="208" t="s">
        <v>142</v>
      </c>
      <c r="D110" s="208" t="s">
        <v>136</v>
      </c>
      <c r="E110" s="209" t="s">
        <v>609</v>
      </c>
      <c r="F110" s="210" t="s">
        <v>610</v>
      </c>
      <c r="G110" s="211" t="s">
        <v>605</v>
      </c>
      <c r="H110" s="212">
        <v>3</v>
      </c>
      <c r="I110" s="213"/>
      <c r="J110" s="214">
        <f>ROUND(I110*H110,2)</f>
        <v>0</v>
      </c>
      <c r="K110" s="210" t="s">
        <v>19</v>
      </c>
      <c r="L110" s="48"/>
      <c r="M110" s="215" t="s">
        <v>19</v>
      </c>
      <c r="N110" s="216" t="s">
        <v>44</v>
      </c>
      <c r="O110" s="88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19" t="s">
        <v>503</v>
      </c>
      <c r="AT110" s="219" t="s">
        <v>136</v>
      </c>
      <c r="AU110" s="219" t="s">
        <v>135</v>
      </c>
      <c r="AY110" s="21" t="s">
        <v>130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1" t="s">
        <v>135</v>
      </c>
      <c r="BK110" s="220">
        <f>ROUND(I110*H110,2)</f>
        <v>0</v>
      </c>
      <c r="BL110" s="21" t="s">
        <v>503</v>
      </c>
      <c r="BM110" s="219" t="s">
        <v>131</v>
      </c>
    </row>
    <row r="111" s="12" customFormat="1" ht="22.8" customHeight="1">
      <c r="A111" s="12"/>
      <c r="B111" s="192"/>
      <c r="C111" s="193"/>
      <c r="D111" s="194" t="s">
        <v>71</v>
      </c>
      <c r="E111" s="206" t="s">
        <v>611</v>
      </c>
      <c r="F111" s="206" t="s">
        <v>612</v>
      </c>
      <c r="G111" s="193"/>
      <c r="H111" s="193"/>
      <c r="I111" s="196"/>
      <c r="J111" s="207">
        <f>BK111</f>
        <v>0</v>
      </c>
      <c r="K111" s="193"/>
      <c r="L111" s="198"/>
      <c r="M111" s="199"/>
      <c r="N111" s="200"/>
      <c r="O111" s="200"/>
      <c r="P111" s="201">
        <f>P112+P115+P118+P122+P135+P138</f>
        <v>0</v>
      </c>
      <c r="Q111" s="200"/>
      <c r="R111" s="201">
        <f>R112+R115+R118+R122+R135+R138</f>
        <v>0</v>
      </c>
      <c r="S111" s="200"/>
      <c r="T111" s="202">
        <f>T112+T115+T118+T122+T135+T138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3" t="s">
        <v>142</v>
      </c>
      <c r="AT111" s="204" t="s">
        <v>71</v>
      </c>
      <c r="AU111" s="204" t="s">
        <v>80</v>
      </c>
      <c r="AY111" s="203" t="s">
        <v>130</v>
      </c>
      <c r="BK111" s="205">
        <f>BK112+BK115+BK118+BK122+BK135+BK138</f>
        <v>0</v>
      </c>
    </row>
    <row r="112" s="12" customFormat="1" ht="20.88" customHeight="1">
      <c r="A112" s="12"/>
      <c r="B112" s="192"/>
      <c r="C112" s="193"/>
      <c r="D112" s="194" t="s">
        <v>71</v>
      </c>
      <c r="E112" s="206" t="s">
        <v>613</v>
      </c>
      <c r="F112" s="206" t="s">
        <v>614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SUM(P113:P114)</f>
        <v>0</v>
      </c>
      <c r="Q112" s="200"/>
      <c r="R112" s="201">
        <f>SUM(R113:R114)</f>
        <v>0</v>
      </c>
      <c r="S112" s="200"/>
      <c r="T112" s="202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142</v>
      </c>
      <c r="AT112" s="204" t="s">
        <v>71</v>
      </c>
      <c r="AU112" s="204" t="s">
        <v>135</v>
      </c>
      <c r="AY112" s="203" t="s">
        <v>130</v>
      </c>
      <c r="BK112" s="205">
        <f>SUM(BK113:BK114)</f>
        <v>0</v>
      </c>
    </row>
    <row r="113" s="2" customFormat="1" ht="16.5" customHeight="1">
      <c r="A113" s="42"/>
      <c r="B113" s="43"/>
      <c r="C113" s="208" t="s">
        <v>141</v>
      </c>
      <c r="D113" s="208" t="s">
        <v>136</v>
      </c>
      <c r="E113" s="209" t="s">
        <v>615</v>
      </c>
      <c r="F113" s="210" t="s">
        <v>616</v>
      </c>
      <c r="G113" s="211" t="s">
        <v>605</v>
      </c>
      <c r="H113" s="212">
        <v>1</v>
      </c>
      <c r="I113" s="213"/>
      <c r="J113" s="214">
        <f>ROUND(I113*H113,2)</f>
        <v>0</v>
      </c>
      <c r="K113" s="210" t="s">
        <v>19</v>
      </c>
      <c r="L113" s="48"/>
      <c r="M113" s="215" t="s">
        <v>19</v>
      </c>
      <c r="N113" s="216" t="s">
        <v>44</v>
      </c>
      <c r="O113" s="88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19" t="s">
        <v>503</v>
      </c>
      <c r="AT113" s="219" t="s">
        <v>136</v>
      </c>
      <c r="AU113" s="219" t="s">
        <v>142</v>
      </c>
      <c r="AY113" s="21" t="s">
        <v>130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1" t="s">
        <v>135</v>
      </c>
      <c r="BK113" s="220">
        <f>ROUND(I113*H113,2)</f>
        <v>0</v>
      </c>
      <c r="BL113" s="21" t="s">
        <v>503</v>
      </c>
      <c r="BM113" s="219" t="s">
        <v>192</v>
      </c>
    </row>
    <row r="114" s="2" customFormat="1" ht="16.5" customHeight="1">
      <c r="A114" s="42"/>
      <c r="B114" s="43"/>
      <c r="C114" s="208" t="s">
        <v>172</v>
      </c>
      <c r="D114" s="208" t="s">
        <v>136</v>
      </c>
      <c r="E114" s="209" t="s">
        <v>617</v>
      </c>
      <c r="F114" s="210" t="s">
        <v>618</v>
      </c>
      <c r="G114" s="211" t="s">
        <v>619</v>
      </c>
      <c r="H114" s="212">
        <v>1</v>
      </c>
      <c r="I114" s="213"/>
      <c r="J114" s="214">
        <f>ROUND(I114*H114,2)</f>
        <v>0</v>
      </c>
      <c r="K114" s="210" t="s">
        <v>19</v>
      </c>
      <c r="L114" s="48"/>
      <c r="M114" s="215" t="s">
        <v>19</v>
      </c>
      <c r="N114" s="216" t="s">
        <v>44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19" t="s">
        <v>503</v>
      </c>
      <c r="AT114" s="219" t="s">
        <v>136</v>
      </c>
      <c r="AU114" s="219" t="s">
        <v>142</v>
      </c>
      <c r="AY114" s="21" t="s">
        <v>130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1" t="s">
        <v>135</v>
      </c>
      <c r="BK114" s="220">
        <f>ROUND(I114*H114,2)</f>
        <v>0</v>
      </c>
      <c r="BL114" s="21" t="s">
        <v>503</v>
      </c>
      <c r="BM114" s="219" t="s">
        <v>203</v>
      </c>
    </row>
    <row r="115" s="12" customFormat="1" ht="20.88" customHeight="1">
      <c r="A115" s="12"/>
      <c r="B115" s="192"/>
      <c r="C115" s="193"/>
      <c r="D115" s="194" t="s">
        <v>71</v>
      </c>
      <c r="E115" s="206" t="s">
        <v>620</v>
      </c>
      <c r="F115" s="206" t="s">
        <v>621</v>
      </c>
      <c r="G115" s="193"/>
      <c r="H115" s="193"/>
      <c r="I115" s="196"/>
      <c r="J115" s="207">
        <f>BK115</f>
        <v>0</v>
      </c>
      <c r="K115" s="193"/>
      <c r="L115" s="198"/>
      <c r="M115" s="199"/>
      <c r="N115" s="200"/>
      <c r="O115" s="200"/>
      <c r="P115" s="201">
        <f>P116</f>
        <v>0</v>
      </c>
      <c r="Q115" s="200"/>
      <c r="R115" s="201">
        <f>R116</f>
        <v>0</v>
      </c>
      <c r="S115" s="200"/>
      <c r="T115" s="202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3" t="s">
        <v>142</v>
      </c>
      <c r="AT115" s="204" t="s">
        <v>71</v>
      </c>
      <c r="AU115" s="204" t="s">
        <v>135</v>
      </c>
      <c r="AY115" s="203" t="s">
        <v>130</v>
      </c>
      <c r="BK115" s="205">
        <f>BK116</f>
        <v>0</v>
      </c>
    </row>
    <row r="116" s="17" customFormat="1" ht="20.88" customHeight="1">
      <c r="A116" s="17"/>
      <c r="B116" s="285"/>
      <c r="C116" s="286"/>
      <c r="D116" s="287" t="s">
        <v>71</v>
      </c>
      <c r="E116" s="287" t="s">
        <v>622</v>
      </c>
      <c r="F116" s="287" t="s">
        <v>623</v>
      </c>
      <c r="G116" s="286"/>
      <c r="H116" s="286"/>
      <c r="I116" s="288"/>
      <c r="J116" s="289">
        <f>BK116</f>
        <v>0</v>
      </c>
      <c r="K116" s="286"/>
      <c r="L116" s="290"/>
      <c r="M116" s="291"/>
      <c r="N116" s="292"/>
      <c r="O116" s="292"/>
      <c r="P116" s="293">
        <f>P117</f>
        <v>0</v>
      </c>
      <c r="Q116" s="292"/>
      <c r="R116" s="293">
        <f>R117</f>
        <v>0</v>
      </c>
      <c r="S116" s="292"/>
      <c r="T116" s="294">
        <f>T117</f>
        <v>0</v>
      </c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R116" s="295" t="s">
        <v>142</v>
      </c>
      <c r="AT116" s="296" t="s">
        <v>71</v>
      </c>
      <c r="AU116" s="296" t="s">
        <v>142</v>
      </c>
      <c r="AY116" s="295" t="s">
        <v>130</v>
      </c>
      <c r="BK116" s="297">
        <f>BK117</f>
        <v>0</v>
      </c>
    </row>
    <row r="117" s="2" customFormat="1" ht="16.5" customHeight="1">
      <c r="A117" s="42"/>
      <c r="B117" s="43"/>
      <c r="C117" s="208" t="s">
        <v>131</v>
      </c>
      <c r="D117" s="208" t="s">
        <v>136</v>
      </c>
      <c r="E117" s="209" t="s">
        <v>624</v>
      </c>
      <c r="F117" s="210" t="s">
        <v>625</v>
      </c>
      <c r="G117" s="211" t="s">
        <v>605</v>
      </c>
      <c r="H117" s="212">
        <v>1</v>
      </c>
      <c r="I117" s="213"/>
      <c r="J117" s="214">
        <f>ROUND(I117*H117,2)</f>
        <v>0</v>
      </c>
      <c r="K117" s="210" t="s">
        <v>19</v>
      </c>
      <c r="L117" s="48"/>
      <c r="M117" s="215" t="s">
        <v>19</v>
      </c>
      <c r="N117" s="216" t="s">
        <v>44</v>
      </c>
      <c r="O117" s="88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19" t="s">
        <v>503</v>
      </c>
      <c r="AT117" s="219" t="s">
        <v>136</v>
      </c>
      <c r="AU117" s="219" t="s">
        <v>141</v>
      </c>
      <c r="AY117" s="21" t="s">
        <v>130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1" t="s">
        <v>135</v>
      </c>
      <c r="BK117" s="220">
        <f>ROUND(I117*H117,2)</f>
        <v>0</v>
      </c>
      <c r="BL117" s="21" t="s">
        <v>503</v>
      </c>
      <c r="BM117" s="219" t="s">
        <v>8</v>
      </c>
    </row>
    <row r="118" s="12" customFormat="1" ht="20.88" customHeight="1">
      <c r="A118" s="12"/>
      <c r="B118" s="192"/>
      <c r="C118" s="193"/>
      <c r="D118" s="194" t="s">
        <v>71</v>
      </c>
      <c r="E118" s="206" t="s">
        <v>626</v>
      </c>
      <c r="F118" s="206" t="s">
        <v>627</v>
      </c>
      <c r="G118" s="193"/>
      <c r="H118" s="193"/>
      <c r="I118" s="196"/>
      <c r="J118" s="207">
        <f>BK118</f>
        <v>0</v>
      </c>
      <c r="K118" s="193"/>
      <c r="L118" s="198"/>
      <c r="M118" s="199"/>
      <c r="N118" s="200"/>
      <c r="O118" s="200"/>
      <c r="P118" s="201">
        <f>SUM(P119:P121)</f>
        <v>0</v>
      </c>
      <c r="Q118" s="200"/>
      <c r="R118" s="201">
        <f>SUM(R119:R121)</f>
        <v>0</v>
      </c>
      <c r="S118" s="200"/>
      <c r="T118" s="202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3" t="s">
        <v>142</v>
      </c>
      <c r="AT118" s="204" t="s">
        <v>71</v>
      </c>
      <c r="AU118" s="204" t="s">
        <v>135</v>
      </c>
      <c r="AY118" s="203" t="s">
        <v>130</v>
      </c>
      <c r="BK118" s="205">
        <f>SUM(BK119:BK121)</f>
        <v>0</v>
      </c>
    </row>
    <row r="119" s="2" customFormat="1" ht="24.15" customHeight="1">
      <c r="A119" s="42"/>
      <c r="B119" s="43"/>
      <c r="C119" s="208" t="s">
        <v>185</v>
      </c>
      <c r="D119" s="208" t="s">
        <v>136</v>
      </c>
      <c r="E119" s="209" t="s">
        <v>628</v>
      </c>
      <c r="F119" s="210" t="s">
        <v>629</v>
      </c>
      <c r="G119" s="211" t="s">
        <v>605</v>
      </c>
      <c r="H119" s="212">
        <v>3</v>
      </c>
      <c r="I119" s="213"/>
      <c r="J119" s="214">
        <f>ROUND(I119*H119,2)</f>
        <v>0</v>
      </c>
      <c r="K119" s="210" t="s">
        <v>19</v>
      </c>
      <c r="L119" s="48"/>
      <c r="M119" s="215" t="s">
        <v>19</v>
      </c>
      <c r="N119" s="216" t="s">
        <v>44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19" t="s">
        <v>503</v>
      </c>
      <c r="AT119" s="219" t="s">
        <v>136</v>
      </c>
      <c r="AU119" s="219" t="s">
        <v>142</v>
      </c>
      <c r="AY119" s="21" t="s">
        <v>130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1" t="s">
        <v>135</v>
      </c>
      <c r="BK119" s="220">
        <f>ROUND(I119*H119,2)</f>
        <v>0</v>
      </c>
      <c r="BL119" s="21" t="s">
        <v>503</v>
      </c>
      <c r="BM119" s="219" t="s">
        <v>224</v>
      </c>
    </row>
    <row r="120" s="2" customFormat="1" ht="24.15" customHeight="1">
      <c r="A120" s="42"/>
      <c r="B120" s="43"/>
      <c r="C120" s="208" t="s">
        <v>192</v>
      </c>
      <c r="D120" s="208" t="s">
        <v>136</v>
      </c>
      <c r="E120" s="209" t="s">
        <v>630</v>
      </c>
      <c r="F120" s="210" t="s">
        <v>631</v>
      </c>
      <c r="G120" s="211" t="s">
        <v>605</v>
      </c>
      <c r="H120" s="212">
        <v>1</v>
      </c>
      <c r="I120" s="213"/>
      <c r="J120" s="214">
        <f>ROUND(I120*H120,2)</f>
        <v>0</v>
      </c>
      <c r="K120" s="210" t="s">
        <v>19</v>
      </c>
      <c r="L120" s="48"/>
      <c r="M120" s="215" t="s">
        <v>19</v>
      </c>
      <c r="N120" s="216" t="s">
        <v>44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19" t="s">
        <v>503</v>
      </c>
      <c r="AT120" s="219" t="s">
        <v>136</v>
      </c>
      <c r="AU120" s="219" t="s">
        <v>142</v>
      </c>
      <c r="AY120" s="21" t="s">
        <v>130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1" t="s">
        <v>135</v>
      </c>
      <c r="BK120" s="220">
        <f>ROUND(I120*H120,2)</f>
        <v>0</v>
      </c>
      <c r="BL120" s="21" t="s">
        <v>503</v>
      </c>
      <c r="BM120" s="219" t="s">
        <v>238</v>
      </c>
    </row>
    <row r="121" s="2" customFormat="1" ht="21.75" customHeight="1">
      <c r="A121" s="42"/>
      <c r="B121" s="43"/>
      <c r="C121" s="208" t="s">
        <v>164</v>
      </c>
      <c r="D121" s="208" t="s">
        <v>136</v>
      </c>
      <c r="E121" s="209" t="s">
        <v>632</v>
      </c>
      <c r="F121" s="210" t="s">
        <v>633</v>
      </c>
      <c r="G121" s="211" t="s">
        <v>605</v>
      </c>
      <c r="H121" s="212">
        <v>1</v>
      </c>
      <c r="I121" s="213"/>
      <c r="J121" s="214">
        <f>ROUND(I121*H121,2)</f>
        <v>0</v>
      </c>
      <c r="K121" s="210" t="s">
        <v>19</v>
      </c>
      <c r="L121" s="48"/>
      <c r="M121" s="215" t="s">
        <v>19</v>
      </c>
      <c r="N121" s="216" t="s">
        <v>44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19" t="s">
        <v>503</v>
      </c>
      <c r="AT121" s="219" t="s">
        <v>136</v>
      </c>
      <c r="AU121" s="219" t="s">
        <v>142</v>
      </c>
      <c r="AY121" s="21" t="s">
        <v>130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1" t="s">
        <v>135</v>
      </c>
      <c r="BK121" s="220">
        <f>ROUND(I121*H121,2)</f>
        <v>0</v>
      </c>
      <c r="BL121" s="21" t="s">
        <v>503</v>
      </c>
      <c r="BM121" s="219" t="s">
        <v>254</v>
      </c>
    </row>
    <row r="122" s="12" customFormat="1" ht="20.88" customHeight="1">
      <c r="A122" s="12"/>
      <c r="B122" s="192"/>
      <c r="C122" s="193"/>
      <c r="D122" s="194" t="s">
        <v>71</v>
      </c>
      <c r="E122" s="206" t="s">
        <v>634</v>
      </c>
      <c r="F122" s="206" t="s">
        <v>635</v>
      </c>
      <c r="G122" s="193"/>
      <c r="H122" s="193"/>
      <c r="I122" s="196"/>
      <c r="J122" s="207">
        <f>BK122</f>
        <v>0</v>
      </c>
      <c r="K122" s="193"/>
      <c r="L122" s="198"/>
      <c r="M122" s="199"/>
      <c r="N122" s="200"/>
      <c r="O122" s="200"/>
      <c r="P122" s="201">
        <f>P123+P127+P129+P131+P133</f>
        <v>0</v>
      </c>
      <c r="Q122" s="200"/>
      <c r="R122" s="201">
        <f>R123+R127+R129+R131+R133</f>
        <v>0</v>
      </c>
      <c r="S122" s="200"/>
      <c r="T122" s="202">
        <f>T123+T127+T129+T131+T133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142</v>
      </c>
      <c r="AT122" s="204" t="s">
        <v>71</v>
      </c>
      <c r="AU122" s="204" t="s">
        <v>135</v>
      </c>
      <c r="AY122" s="203" t="s">
        <v>130</v>
      </c>
      <c r="BK122" s="205">
        <f>BK123+BK127+BK129+BK131+BK133</f>
        <v>0</v>
      </c>
    </row>
    <row r="123" s="17" customFormat="1" ht="20.88" customHeight="1">
      <c r="A123" s="17"/>
      <c r="B123" s="285"/>
      <c r="C123" s="286"/>
      <c r="D123" s="287" t="s">
        <v>71</v>
      </c>
      <c r="E123" s="287" t="s">
        <v>636</v>
      </c>
      <c r="F123" s="287" t="s">
        <v>637</v>
      </c>
      <c r="G123" s="286"/>
      <c r="H123" s="286"/>
      <c r="I123" s="288"/>
      <c r="J123" s="289">
        <f>BK123</f>
        <v>0</v>
      </c>
      <c r="K123" s="286"/>
      <c r="L123" s="290"/>
      <c r="M123" s="291"/>
      <c r="N123" s="292"/>
      <c r="O123" s="292"/>
      <c r="P123" s="293">
        <f>SUM(P124:P126)</f>
        <v>0</v>
      </c>
      <c r="Q123" s="292"/>
      <c r="R123" s="293">
        <f>SUM(R124:R126)</f>
        <v>0</v>
      </c>
      <c r="S123" s="292"/>
      <c r="T123" s="294">
        <f>SUM(T124:T126)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295" t="s">
        <v>142</v>
      </c>
      <c r="AT123" s="296" t="s">
        <v>71</v>
      </c>
      <c r="AU123" s="296" t="s">
        <v>142</v>
      </c>
      <c r="AY123" s="295" t="s">
        <v>130</v>
      </c>
      <c r="BK123" s="297">
        <f>SUM(BK124:BK126)</f>
        <v>0</v>
      </c>
    </row>
    <row r="124" s="2" customFormat="1" ht="16.5" customHeight="1">
      <c r="A124" s="42"/>
      <c r="B124" s="43"/>
      <c r="C124" s="208" t="s">
        <v>203</v>
      </c>
      <c r="D124" s="208" t="s">
        <v>136</v>
      </c>
      <c r="E124" s="209" t="s">
        <v>638</v>
      </c>
      <c r="F124" s="210" t="s">
        <v>639</v>
      </c>
      <c r="G124" s="211" t="s">
        <v>151</v>
      </c>
      <c r="H124" s="212">
        <v>65</v>
      </c>
      <c r="I124" s="213"/>
      <c r="J124" s="214">
        <f>ROUND(I124*H124,2)</f>
        <v>0</v>
      </c>
      <c r="K124" s="210" t="s">
        <v>19</v>
      </c>
      <c r="L124" s="48"/>
      <c r="M124" s="215" t="s">
        <v>19</v>
      </c>
      <c r="N124" s="216" t="s">
        <v>44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19" t="s">
        <v>503</v>
      </c>
      <c r="AT124" s="219" t="s">
        <v>136</v>
      </c>
      <c r="AU124" s="219" t="s">
        <v>141</v>
      </c>
      <c r="AY124" s="21" t="s">
        <v>130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1" t="s">
        <v>135</v>
      </c>
      <c r="BK124" s="220">
        <f>ROUND(I124*H124,2)</f>
        <v>0</v>
      </c>
      <c r="BL124" s="21" t="s">
        <v>503</v>
      </c>
      <c r="BM124" s="219" t="s">
        <v>267</v>
      </c>
    </row>
    <row r="125" s="2" customFormat="1" ht="16.5" customHeight="1">
      <c r="A125" s="42"/>
      <c r="B125" s="43"/>
      <c r="C125" s="208" t="s">
        <v>209</v>
      </c>
      <c r="D125" s="208" t="s">
        <v>136</v>
      </c>
      <c r="E125" s="209" t="s">
        <v>640</v>
      </c>
      <c r="F125" s="210" t="s">
        <v>641</v>
      </c>
      <c r="G125" s="211" t="s">
        <v>151</v>
      </c>
      <c r="H125" s="212">
        <v>6</v>
      </c>
      <c r="I125" s="213"/>
      <c r="J125" s="214">
        <f>ROUND(I125*H125,2)</f>
        <v>0</v>
      </c>
      <c r="K125" s="210" t="s">
        <v>19</v>
      </c>
      <c r="L125" s="48"/>
      <c r="M125" s="215" t="s">
        <v>19</v>
      </c>
      <c r="N125" s="216" t="s">
        <v>44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19" t="s">
        <v>503</v>
      </c>
      <c r="AT125" s="219" t="s">
        <v>136</v>
      </c>
      <c r="AU125" s="219" t="s">
        <v>141</v>
      </c>
      <c r="AY125" s="21" t="s">
        <v>130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1" t="s">
        <v>135</v>
      </c>
      <c r="BK125" s="220">
        <f>ROUND(I125*H125,2)</f>
        <v>0</v>
      </c>
      <c r="BL125" s="21" t="s">
        <v>503</v>
      </c>
      <c r="BM125" s="219" t="s">
        <v>277</v>
      </c>
    </row>
    <row r="126" s="2" customFormat="1" ht="16.5" customHeight="1">
      <c r="A126" s="42"/>
      <c r="B126" s="43"/>
      <c r="C126" s="208" t="s">
        <v>8</v>
      </c>
      <c r="D126" s="208" t="s">
        <v>136</v>
      </c>
      <c r="E126" s="209" t="s">
        <v>642</v>
      </c>
      <c r="F126" s="210" t="s">
        <v>643</v>
      </c>
      <c r="G126" s="211" t="s">
        <v>151</v>
      </c>
      <c r="H126" s="212">
        <v>5</v>
      </c>
      <c r="I126" s="213"/>
      <c r="J126" s="214">
        <f>ROUND(I126*H126,2)</f>
        <v>0</v>
      </c>
      <c r="K126" s="210" t="s">
        <v>19</v>
      </c>
      <c r="L126" s="48"/>
      <c r="M126" s="215" t="s">
        <v>19</v>
      </c>
      <c r="N126" s="216" t="s">
        <v>44</v>
      </c>
      <c r="O126" s="8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19" t="s">
        <v>503</v>
      </c>
      <c r="AT126" s="219" t="s">
        <v>136</v>
      </c>
      <c r="AU126" s="219" t="s">
        <v>141</v>
      </c>
      <c r="AY126" s="21" t="s">
        <v>130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1" t="s">
        <v>135</v>
      </c>
      <c r="BK126" s="220">
        <f>ROUND(I126*H126,2)</f>
        <v>0</v>
      </c>
      <c r="BL126" s="21" t="s">
        <v>503</v>
      </c>
      <c r="BM126" s="219" t="s">
        <v>290</v>
      </c>
    </row>
    <row r="127" s="17" customFormat="1" ht="20.88" customHeight="1">
      <c r="A127" s="17"/>
      <c r="B127" s="285"/>
      <c r="C127" s="286"/>
      <c r="D127" s="287" t="s">
        <v>71</v>
      </c>
      <c r="E127" s="287" t="s">
        <v>644</v>
      </c>
      <c r="F127" s="287" t="s">
        <v>645</v>
      </c>
      <c r="G127" s="286"/>
      <c r="H127" s="286"/>
      <c r="I127" s="288"/>
      <c r="J127" s="289">
        <f>BK127</f>
        <v>0</v>
      </c>
      <c r="K127" s="286"/>
      <c r="L127" s="290"/>
      <c r="M127" s="291"/>
      <c r="N127" s="292"/>
      <c r="O127" s="292"/>
      <c r="P127" s="293">
        <f>P128</f>
        <v>0</v>
      </c>
      <c r="Q127" s="292"/>
      <c r="R127" s="293">
        <f>R128</f>
        <v>0</v>
      </c>
      <c r="S127" s="292"/>
      <c r="T127" s="294">
        <f>T128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295" t="s">
        <v>142</v>
      </c>
      <c r="AT127" s="296" t="s">
        <v>71</v>
      </c>
      <c r="AU127" s="296" t="s">
        <v>142</v>
      </c>
      <c r="AY127" s="295" t="s">
        <v>130</v>
      </c>
      <c r="BK127" s="297">
        <f>BK128</f>
        <v>0</v>
      </c>
    </row>
    <row r="128" s="2" customFormat="1" ht="16.5" customHeight="1">
      <c r="A128" s="42"/>
      <c r="B128" s="43"/>
      <c r="C128" s="208" t="s">
        <v>218</v>
      </c>
      <c r="D128" s="208" t="s">
        <v>136</v>
      </c>
      <c r="E128" s="209" t="s">
        <v>646</v>
      </c>
      <c r="F128" s="210" t="s">
        <v>647</v>
      </c>
      <c r="G128" s="211" t="s">
        <v>605</v>
      </c>
      <c r="H128" s="212">
        <v>9</v>
      </c>
      <c r="I128" s="213"/>
      <c r="J128" s="214">
        <f>ROUND(I128*H128,2)</f>
        <v>0</v>
      </c>
      <c r="K128" s="210" t="s">
        <v>19</v>
      </c>
      <c r="L128" s="48"/>
      <c r="M128" s="215" t="s">
        <v>19</v>
      </c>
      <c r="N128" s="216" t="s">
        <v>44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19" t="s">
        <v>503</v>
      </c>
      <c r="AT128" s="219" t="s">
        <v>136</v>
      </c>
      <c r="AU128" s="219" t="s">
        <v>141</v>
      </c>
      <c r="AY128" s="21" t="s">
        <v>130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1" t="s">
        <v>135</v>
      </c>
      <c r="BK128" s="220">
        <f>ROUND(I128*H128,2)</f>
        <v>0</v>
      </c>
      <c r="BL128" s="21" t="s">
        <v>503</v>
      </c>
      <c r="BM128" s="219" t="s">
        <v>304</v>
      </c>
    </row>
    <row r="129" s="17" customFormat="1" ht="20.88" customHeight="1">
      <c r="A129" s="17"/>
      <c r="B129" s="285"/>
      <c r="C129" s="286"/>
      <c r="D129" s="287" t="s">
        <v>71</v>
      </c>
      <c r="E129" s="287" t="s">
        <v>648</v>
      </c>
      <c r="F129" s="287" t="s">
        <v>649</v>
      </c>
      <c r="G129" s="286"/>
      <c r="H129" s="286"/>
      <c r="I129" s="288"/>
      <c r="J129" s="289">
        <f>BK129</f>
        <v>0</v>
      </c>
      <c r="K129" s="286"/>
      <c r="L129" s="290"/>
      <c r="M129" s="291"/>
      <c r="N129" s="292"/>
      <c r="O129" s="292"/>
      <c r="P129" s="293">
        <f>P130</f>
        <v>0</v>
      </c>
      <c r="Q129" s="292"/>
      <c r="R129" s="293">
        <f>R130</f>
        <v>0</v>
      </c>
      <c r="S129" s="292"/>
      <c r="T129" s="294">
        <f>T130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295" t="s">
        <v>142</v>
      </c>
      <c r="AT129" s="296" t="s">
        <v>71</v>
      </c>
      <c r="AU129" s="296" t="s">
        <v>142</v>
      </c>
      <c r="AY129" s="295" t="s">
        <v>130</v>
      </c>
      <c r="BK129" s="297">
        <f>BK130</f>
        <v>0</v>
      </c>
    </row>
    <row r="130" s="2" customFormat="1" ht="16.5" customHeight="1">
      <c r="A130" s="42"/>
      <c r="B130" s="43"/>
      <c r="C130" s="208" t="s">
        <v>224</v>
      </c>
      <c r="D130" s="208" t="s">
        <v>136</v>
      </c>
      <c r="E130" s="209" t="s">
        <v>650</v>
      </c>
      <c r="F130" s="210" t="s">
        <v>651</v>
      </c>
      <c r="G130" s="211" t="s">
        <v>151</v>
      </c>
      <c r="H130" s="212">
        <v>20</v>
      </c>
      <c r="I130" s="213"/>
      <c r="J130" s="214">
        <f>ROUND(I130*H130,2)</f>
        <v>0</v>
      </c>
      <c r="K130" s="210" t="s">
        <v>19</v>
      </c>
      <c r="L130" s="48"/>
      <c r="M130" s="215" t="s">
        <v>19</v>
      </c>
      <c r="N130" s="216" t="s">
        <v>44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19" t="s">
        <v>503</v>
      </c>
      <c r="AT130" s="219" t="s">
        <v>136</v>
      </c>
      <c r="AU130" s="219" t="s">
        <v>141</v>
      </c>
      <c r="AY130" s="21" t="s">
        <v>130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1" t="s">
        <v>135</v>
      </c>
      <c r="BK130" s="220">
        <f>ROUND(I130*H130,2)</f>
        <v>0</v>
      </c>
      <c r="BL130" s="21" t="s">
        <v>503</v>
      </c>
      <c r="BM130" s="219" t="s">
        <v>318</v>
      </c>
    </row>
    <row r="131" s="17" customFormat="1" ht="20.88" customHeight="1">
      <c r="A131" s="17"/>
      <c r="B131" s="285"/>
      <c r="C131" s="286"/>
      <c r="D131" s="287" t="s">
        <v>71</v>
      </c>
      <c r="E131" s="287" t="s">
        <v>648</v>
      </c>
      <c r="F131" s="287" t="s">
        <v>649</v>
      </c>
      <c r="G131" s="286"/>
      <c r="H131" s="286"/>
      <c r="I131" s="288"/>
      <c r="J131" s="289">
        <f>BK131</f>
        <v>0</v>
      </c>
      <c r="K131" s="286"/>
      <c r="L131" s="290"/>
      <c r="M131" s="291"/>
      <c r="N131" s="292"/>
      <c r="O131" s="292"/>
      <c r="P131" s="293">
        <f>P132</f>
        <v>0</v>
      </c>
      <c r="Q131" s="292"/>
      <c r="R131" s="293">
        <f>R132</f>
        <v>0</v>
      </c>
      <c r="S131" s="292"/>
      <c r="T131" s="294">
        <f>T132</f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295" t="s">
        <v>142</v>
      </c>
      <c r="AT131" s="296" t="s">
        <v>71</v>
      </c>
      <c r="AU131" s="296" t="s">
        <v>142</v>
      </c>
      <c r="AY131" s="295" t="s">
        <v>130</v>
      </c>
      <c r="BK131" s="297">
        <f>BK132</f>
        <v>0</v>
      </c>
    </row>
    <row r="132" s="2" customFormat="1" ht="16.5" customHeight="1">
      <c r="A132" s="42"/>
      <c r="B132" s="43"/>
      <c r="C132" s="208" t="s">
        <v>230</v>
      </c>
      <c r="D132" s="208" t="s">
        <v>136</v>
      </c>
      <c r="E132" s="209" t="s">
        <v>652</v>
      </c>
      <c r="F132" s="210" t="s">
        <v>653</v>
      </c>
      <c r="G132" s="211" t="s">
        <v>151</v>
      </c>
      <c r="H132" s="212">
        <v>10</v>
      </c>
      <c r="I132" s="213"/>
      <c r="J132" s="214">
        <f>ROUND(I132*H132,2)</f>
        <v>0</v>
      </c>
      <c r="K132" s="210" t="s">
        <v>19</v>
      </c>
      <c r="L132" s="48"/>
      <c r="M132" s="215" t="s">
        <v>19</v>
      </c>
      <c r="N132" s="216" t="s">
        <v>44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19" t="s">
        <v>503</v>
      </c>
      <c r="AT132" s="219" t="s">
        <v>136</v>
      </c>
      <c r="AU132" s="219" t="s">
        <v>141</v>
      </c>
      <c r="AY132" s="21" t="s">
        <v>130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1" t="s">
        <v>135</v>
      </c>
      <c r="BK132" s="220">
        <f>ROUND(I132*H132,2)</f>
        <v>0</v>
      </c>
      <c r="BL132" s="21" t="s">
        <v>503</v>
      </c>
      <c r="BM132" s="219" t="s">
        <v>327</v>
      </c>
    </row>
    <row r="133" s="17" customFormat="1" ht="20.88" customHeight="1">
      <c r="A133" s="17"/>
      <c r="B133" s="285"/>
      <c r="C133" s="286"/>
      <c r="D133" s="287" t="s">
        <v>71</v>
      </c>
      <c r="E133" s="287" t="s">
        <v>654</v>
      </c>
      <c r="F133" s="287" t="s">
        <v>655</v>
      </c>
      <c r="G133" s="286"/>
      <c r="H133" s="286"/>
      <c r="I133" s="288"/>
      <c r="J133" s="289">
        <f>BK133</f>
        <v>0</v>
      </c>
      <c r="K133" s="286"/>
      <c r="L133" s="290"/>
      <c r="M133" s="291"/>
      <c r="N133" s="292"/>
      <c r="O133" s="292"/>
      <c r="P133" s="293">
        <f>P134</f>
        <v>0</v>
      </c>
      <c r="Q133" s="292"/>
      <c r="R133" s="293">
        <f>R134</f>
        <v>0</v>
      </c>
      <c r="S133" s="292"/>
      <c r="T133" s="294">
        <f>T134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295" t="s">
        <v>142</v>
      </c>
      <c r="AT133" s="296" t="s">
        <v>71</v>
      </c>
      <c r="AU133" s="296" t="s">
        <v>142</v>
      </c>
      <c r="AY133" s="295" t="s">
        <v>130</v>
      </c>
      <c r="BK133" s="297">
        <f>BK134</f>
        <v>0</v>
      </c>
    </row>
    <row r="134" s="2" customFormat="1" ht="24.15" customHeight="1">
      <c r="A134" s="42"/>
      <c r="B134" s="43"/>
      <c r="C134" s="208" t="s">
        <v>238</v>
      </c>
      <c r="D134" s="208" t="s">
        <v>136</v>
      </c>
      <c r="E134" s="209" t="s">
        <v>656</v>
      </c>
      <c r="F134" s="210" t="s">
        <v>657</v>
      </c>
      <c r="G134" s="211" t="s">
        <v>619</v>
      </c>
      <c r="H134" s="212">
        <v>1</v>
      </c>
      <c r="I134" s="213"/>
      <c r="J134" s="214">
        <f>ROUND(I134*H134,2)</f>
        <v>0</v>
      </c>
      <c r="K134" s="210" t="s">
        <v>19</v>
      </c>
      <c r="L134" s="48"/>
      <c r="M134" s="215" t="s">
        <v>19</v>
      </c>
      <c r="N134" s="216" t="s">
        <v>44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19" t="s">
        <v>503</v>
      </c>
      <c r="AT134" s="219" t="s">
        <v>136</v>
      </c>
      <c r="AU134" s="219" t="s">
        <v>141</v>
      </c>
      <c r="AY134" s="21" t="s">
        <v>130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1" t="s">
        <v>135</v>
      </c>
      <c r="BK134" s="220">
        <f>ROUND(I134*H134,2)</f>
        <v>0</v>
      </c>
      <c r="BL134" s="21" t="s">
        <v>503</v>
      </c>
      <c r="BM134" s="219" t="s">
        <v>308</v>
      </c>
    </row>
    <row r="135" s="12" customFormat="1" ht="20.88" customHeight="1">
      <c r="A135" s="12"/>
      <c r="B135" s="192"/>
      <c r="C135" s="193"/>
      <c r="D135" s="194" t="s">
        <v>71</v>
      </c>
      <c r="E135" s="206" t="s">
        <v>658</v>
      </c>
      <c r="F135" s="206" t="s">
        <v>659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SUM(P136:P137)</f>
        <v>0</v>
      </c>
      <c r="Q135" s="200"/>
      <c r="R135" s="201">
        <f>SUM(R136:R137)</f>
        <v>0</v>
      </c>
      <c r="S135" s="200"/>
      <c r="T135" s="20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3" t="s">
        <v>142</v>
      </c>
      <c r="AT135" s="204" t="s">
        <v>71</v>
      </c>
      <c r="AU135" s="204" t="s">
        <v>135</v>
      </c>
      <c r="AY135" s="203" t="s">
        <v>130</v>
      </c>
      <c r="BK135" s="205">
        <f>SUM(BK136:BK137)</f>
        <v>0</v>
      </c>
    </row>
    <row r="136" s="2" customFormat="1" ht="62.7" customHeight="1">
      <c r="A136" s="42"/>
      <c r="B136" s="43"/>
      <c r="C136" s="208" t="s">
        <v>245</v>
      </c>
      <c r="D136" s="208" t="s">
        <v>136</v>
      </c>
      <c r="E136" s="209" t="s">
        <v>660</v>
      </c>
      <c r="F136" s="210" t="s">
        <v>661</v>
      </c>
      <c r="G136" s="211" t="s">
        <v>619</v>
      </c>
      <c r="H136" s="212">
        <v>1</v>
      </c>
      <c r="I136" s="213"/>
      <c r="J136" s="214">
        <f>ROUND(I136*H136,2)</f>
        <v>0</v>
      </c>
      <c r="K136" s="210" t="s">
        <v>19</v>
      </c>
      <c r="L136" s="48"/>
      <c r="M136" s="215" t="s">
        <v>19</v>
      </c>
      <c r="N136" s="216" t="s">
        <v>44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19" t="s">
        <v>503</v>
      </c>
      <c r="AT136" s="219" t="s">
        <v>136</v>
      </c>
      <c r="AU136" s="219" t="s">
        <v>142</v>
      </c>
      <c r="AY136" s="21" t="s">
        <v>130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1" t="s">
        <v>135</v>
      </c>
      <c r="BK136" s="220">
        <f>ROUND(I136*H136,2)</f>
        <v>0</v>
      </c>
      <c r="BL136" s="21" t="s">
        <v>503</v>
      </c>
      <c r="BM136" s="219" t="s">
        <v>346</v>
      </c>
    </row>
    <row r="137" s="2" customFormat="1" ht="16.5" customHeight="1">
      <c r="A137" s="42"/>
      <c r="B137" s="43"/>
      <c r="C137" s="208" t="s">
        <v>254</v>
      </c>
      <c r="D137" s="208" t="s">
        <v>136</v>
      </c>
      <c r="E137" s="209" t="s">
        <v>662</v>
      </c>
      <c r="F137" s="210" t="s">
        <v>663</v>
      </c>
      <c r="G137" s="211" t="s">
        <v>664</v>
      </c>
      <c r="H137" s="212">
        <v>1</v>
      </c>
      <c r="I137" s="213"/>
      <c r="J137" s="214">
        <f>ROUND(I137*H137,2)</f>
        <v>0</v>
      </c>
      <c r="K137" s="210" t="s">
        <v>19</v>
      </c>
      <c r="L137" s="48"/>
      <c r="M137" s="215" t="s">
        <v>19</v>
      </c>
      <c r="N137" s="216" t="s">
        <v>44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19" t="s">
        <v>503</v>
      </c>
      <c r="AT137" s="219" t="s">
        <v>136</v>
      </c>
      <c r="AU137" s="219" t="s">
        <v>142</v>
      </c>
      <c r="AY137" s="21" t="s">
        <v>130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1" t="s">
        <v>135</v>
      </c>
      <c r="BK137" s="220">
        <f>ROUND(I137*H137,2)</f>
        <v>0</v>
      </c>
      <c r="BL137" s="21" t="s">
        <v>503</v>
      </c>
      <c r="BM137" s="219" t="s">
        <v>356</v>
      </c>
    </row>
    <row r="138" s="12" customFormat="1" ht="20.88" customHeight="1">
      <c r="A138" s="12"/>
      <c r="B138" s="192"/>
      <c r="C138" s="193"/>
      <c r="D138" s="194" t="s">
        <v>71</v>
      </c>
      <c r="E138" s="206" t="s">
        <v>665</v>
      </c>
      <c r="F138" s="206" t="s">
        <v>666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f>P139+SUM(P140:P146)+P148+P150</f>
        <v>0</v>
      </c>
      <c r="Q138" s="200"/>
      <c r="R138" s="201">
        <f>R139+SUM(R140:R146)+R148+R150</f>
        <v>0</v>
      </c>
      <c r="S138" s="200"/>
      <c r="T138" s="202">
        <f>T139+SUM(T140:T146)+T148+T150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3" t="s">
        <v>142</v>
      </c>
      <c r="AT138" s="204" t="s">
        <v>71</v>
      </c>
      <c r="AU138" s="204" t="s">
        <v>135</v>
      </c>
      <c r="AY138" s="203" t="s">
        <v>130</v>
      </c>
      <c r="BK138" s="205">
        <f>BK139+SUM(BK140:BK146)+BK148+BK150</f>
        <v>0</v>
      </c>
    </row>
    <row r="139" s="2" customFormat="1" ht="16.5" customHeight="1">
      <c r="A139" s="42"/>
      <c r="B139" s="43"/>
      <c r="C139" s="208" t="s">
        <v>260</v>
      </c>
      <c r="D139" s="208" t="s">
        <v>136</v>
      </c>
      <c r="E139" s="209" t="s">
        <v>667</v>
      </c>
      <c r="F139" s="210" t="s">
        <v>668</v>
      </c>
      <c r="G139" s="211" t="s">
        <v>619</v>
      </c>
      <c r="H139" s="212">
        <v>1</v>
      </c>
      <c r="I139" s="213"/>
      <c r="J139" s="214">
        <f>ROUND(I139*H139,2)</f>
        <v>0</v>
      </c>
      <c r="K139" s="210" t="s">
        <v>19</v>
      </c>
      <c r="L139" s="48"/>
      <c r="M139" s="215" t="s">
        <v>19</v>
      </c>
      <c r="N139" s="216" t="s">
        <v>44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9" t="s">
        <v>503</v>
      </c>
      <c r="AT139" s="219" t="s">
        <v>136</v>
      </c>
      <c r="AU139" s="219" t="s">
        <v>142</v>
      </c>
      <c r="AY139" s="21" t="s">
        <v>130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1" t="s">
        <v>135</v>
      </c>
      <c r="BK139" s="220">
        <f>ROUND(I139*H139,2)</f>
        <v>0</v>
      </c>
      <c r="BL139" s="21" t="s">
        <v>503</v>
      </c>
      <c r="BM139" s="219" t="s">
        <v>366</v>
      </c>
    </row>
    <row r="140" s="2" customFormat="1" ht="16.5" customHeight="1">
      <c r="A140" s="42"/>
      <c r="B140" s="43"/>
      <c r="C140" s="208" t="s">
        <v>267</v>
      </c>
      <c r="D140" s="208" t="s">
        <v>136</v>
      </c>
      <c r="E140" s="209" t="s">
        <v>669</v>
      </c>
      <c r="F140" s="210" t="s">
        <v>670</v>
      </c>
      <c r="G140" s="211" t="s">
        <v>619</v>
      </c>
      <c r="H140" s="212">
        <v>1</v>
      </c>
      <c r="I140" s="213"/>
      <c r="J140" s="214">
        <f>ROUND(I140*H140,2)</f>
        <v>0</v>
      </c>
      <c r="K140" s="210" t="s">
        <v>19</v>
      </c>
      <c r="L140" s="48"/>
      <c r="M140" s="215" t="s">
        <v>19</v>
      </c>
      <c r="N140" s="216" t="s">
        <v>44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19" t="s">
        <v>503</v>
      </c>
      <c r="AT140" s="219" t="s">
        <v>136</v>
      </c>
      <c r="AU140" s="219" t="s">
        <v>142</v>
      </c>
      <c r="AY140" s="21" t="s">
        <v>130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1" t="s">
        <v>135</v>
      </c>
      <c r="BK140" s="220">
        <f>ROUND(I140*H140,2)</f>
        <v>0</v>
      </c>
      <c r="BL140" s="21" t="s">
        <v>503</v>
      </c>
      <c r="BM140" s="219" t="s">
        <v>378</v>
      </c>
    </row>
    <row r="141" s="2" customFormat="1" ht="16.5" customHeight="1">
      <c r="A141" s="42"/>
      <c r="B141" s="43"/>
      <c r="C141" s="208" t="s">
        <v>7</v>
      </c>
      <c r="D141" s="208" t="s">
        <v>136</v>
      </c>
      <c r="E141" s="209" t="s">
        <v>671</v>
      </c>
      <c r="F141" s="210" t="s">
        <v>672</v>
      </c>
      <c r="G141" s="211" t="s">
        <v>619</v>
      </c>
      <c r="H141" s="212">
        <v>1</v>
      </c>
      <c r="I141" s="213"/>
      <c r="J141" s="214">
        <f>ROUND(I141*H141,2)</f>
        <v>0</v>
      </c>
      <c r="K141" s="210" t="s">
        <v>19</v>
      </c>
      <c r="L141" s="48"/>
      <c r="M141" s="215" t="s">
        <v>19</v>
      </c>
      <c r="N141" s="216" t="s">
        <v>44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19" t="s">
        <v>503</v>
      </c>
      <c r="AT141" s="219" t="s">
        <v>136</v>
      </c>
      <c r="AU141" s="219" t="s">
        <v>142</v>
      </c>
      <c r="AY141" s="21" t="s">
        <v>130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1" t="s">
        <v>135</v>
      </c>
      <c r="BK141" s="220">
        <f>ROUND(I141*H141,2)</f>
        <v>0</v>
      </c>
      <c r="BL141" s="21" t="s">
        <v>503</v>
      </c>
      <c r="BM141" s="219" t="s">
        <v>390</v>
      </c>
    </row>
    <row r="142" s="2" customFormat="1" ht="16.5" customHeight="1">
      <c r="A142" s="42"/>
      <c r="B142" s="43"/>
      <c r="C142" s="208" t="s">
        <v>277</v>
      </c>
      <c r="D142" s="208" t="s">
        <v>136</v>
      </c>
      <c r="E142" s="209" t="s">
        <v>673</v>
      </c>
      <c r="F142" s="210" t="s">
        <v>674</v>
      </c>
      <c r="G142" s="211" t="s">
        <v>619</v>
      </c>
      <c r="H142" s="212">
        <v>1</v>
      </c>
      <c r="I142" s="213"/>
      <c r="J142" s="214">
        <f>ROUND(I142*H142,2)</f>
        <v>0</v>
      </c>
      <c r="K142" s="210" t="s">
        <v>19</v>
      </c>
      <c r="L142" s="48"/>
      <c r="M142" s="215" t="s">
        <v>19</v>
      </c>
      <c r="N142" s="216" t="s">
        <v>44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19" t="s">
        <v>503</v>
      </c>
      <c r="AT142" s="219" t="s">
        <v>136</v>
      </c>
      <c r="AU142" s="219" t="s">
        <v>142</v>
      </c>
      <c r="AY142" s="21" t="s">
        <v>130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1" t="s">
        <v>135</v>
      </c>
      <c r="BK142" s="220">
        <f>ROUND(I142*H142,2)</f>
        <v>0</v>
      </c>
      <c r="BL142" s="21" t="s">
        <v>503</v>
      </c>
      <c r="BM142" s="219" t="s">
        <v>399</v>
      </c>
    </row>
    <row r="143" s="2" customFormat="1" ht="16.5" customHeight="1">
      <c r="A143" s="42"/>
      <c r="B143" s="43"/>
      <c r="C143" s="208" t="s">
        <v>283</v>
      </c>
      <c r="D143" s="208" t="s">
        <v>136</v>
      </c>
      <c r="E143" s="209" t="s">
        <v>675</v>
      </c>
      <c r="F143" s="210" t="s">
        <v>676</v>
      </c>
      <c r="G143" s="211" t="s">
        <v>619</v>
      </c>
      <c r="H143" s="212">
        <v>1</v>
      </c>
      <c r="I143" s="213"/>
      <c r="J143" s="214">
        <f>ROUND(I143*H143,2)</f>
        <v>0</v>
      </c>
      <c r="K143" s="210" t="s">
        <v>19</v>
      </c>
      <c r="L143" s="48"/>
      <c r="M143" s="215" t="s">
        <v>19</v>
      </c>
      <c r="N143" s="216" t="s">
        <v>44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19" t="s">
        <v>503</v>
      </c>
      <c r="AT143" s="219" t="s">
        <v>136</v>
      </c>
      <c r="AU143" s="219" t="s">
        <v>142</v>
      </c>
      <c r="AY143" s="21" t="s">
        <v>130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1" t="s">
        <v>135</v>
      </c>
      <c r="BK143" s="220">
        <f>ROUND(I143*H143,2)</f>
        <v>0</v>
      </c>
      <c r="BL143" s="21" t="s">
        <v>503</v>
      </c>
      <c r="BM143" s="219" t="s">
        <v>410</v>
      </c>
    </row>
    <row r="144" s="2" customFormat="1" ht="16.5" customHeight="1">
      <c r="A144" s="42"/>
      <c r="B144" s="43"/>
      <c r="C144" s="208" t="s">
        <v>290</v>
      </c>
      <c r="D144" s="208" t="s">
        <v>136</v>
      </c>
      <c r="E144" s="209" t="s">
        <v>677</v>
      </c>
      <c r="F144" s="210" t="s">
        <v>678</v>
      </c>
      <c r="G144" s="211" t="s">
        <v>619</v>
      </c>
      <c r="H144" s="212">
        <v>1</v>
      </c>
      <c r="I144" s="213"/>
      <c r="J144" s="214">
        <f>ROUND(I144*H144,2)</f>
        <v>0</v>
      </c>
      <c r="K144" s="210" t="s">
        <v>19</v>
      </c>
      <c r="L144" s="48"/>
      <c r="M144" s="215" t="s">
        <v>19</v>
      </c>
      <c r="N144" s="216" t="s">
        <v>44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19" t="s">
        <v>503</v>
      </c>
      <c r="AT144" s="219" t="s">
        <v>136</v>
      </c>
      <c r="AU144" s="219" t="s">
        <v>142</v>
      </c>
      <c r="AY144" s="21" t="s">
        <v>130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1" t="s">
        <v>135</v>
      </c>
      <c r="BK144" s="220">
        <f>ROUND(I144*H144,2)</f>
        <v>0</v>
      </c>
      <c r="BL144" s="21" t="s">
        <v>503</v>
      </c>
      <c r="BM144" s="219" t="s">
        <v>419</v>
      </c>
    </row>
    <row r="145" s="2" customFormat="1" ht="16.5" customHeight="1">
      <c r="A145" s="42"/>
      <c r="B145" s="43"/>
      <c r="C145" s="208" t="s">
        <v>299</v>
      </c>
      <c r="D145" s="208" t="s">
        <v>136</v>
      </c>
      <c r="E145" s="209" t="s">
        <v>679</v>
      </c>
      <c r="F145" s="210" t="s">
        <v>680</v>
      </c>
      <c r="G145" s="211" t="s">
        <v>619</v>
      </c>
      <c r="H145" s="212">
        <v>1</v>
      </c>
      <c r="I145" s="213"/>
      <c r="J145" s="214">
        <f>ROUND(I145*H145,2)</f>
        <v>0</v>
      </c>
      <c r="K145" s="210" t="s">
        <v>19</v>
      </c>
      <c r="L145" s="48"/>
      <c r="M145" s="215" t="s">
        <v>19</v>
      </c>
      <c r="N145" s="216" t="s">
        <v>44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19" t="s">
        <v>503</v>
      </c>
      <c r="AT145" s="219" t="s">
        <v>136</v>
      </c>
      <c r="AU145" s="219" t="s">
        <v>142</v>
      </c>
      <c r="AY145" s="21" t="s">
        <v>130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1" t="s">
        <v>135</v>
      </c>
      <c r="BK145" s="220">
        <f>ROUND(I145*H145,2)</f>
        <v>0</v>
      </c>
      <c r="BL145" s="21" t="s">
        <v>503</v>
      </c>
      <c r="BM145" s="219" t="s">
        <v>427</v>
      </c>
    </row>
    <row r="146" s="17" customFormat="1" ht="20.88" customHeight="1">
      <c r="A146" s="17"/>
      <c r="B146" s="285"/>
      <c r="C146" s="286"/>
      <c r="D146" s="287" t="s">
        <v>71</v>
      </c>
      <c r="E146" s="287" t="s">
        <v>681</v>
      </c>
      <c r="F146" s="287" t="s">
        <v>682</v>
      </c>
      <c r="G146" s="286"/>
      <c r="H146" s="286"/>
      <c r="I146" s="288"/>
      <c r="J146" s="289">
        <f>BK146</f>
        <v>0</v>
      </c>
      <c r="K146" s="286"/>
      <c r="L146" s="290"/>
      <c r="M146" s="291"/>
      <c r="N146" s="292"/>
      <c r="O146" s="292"/>
      <c r="P146" s="293">
        <f>P147</f>
        <v>0</v>
      </c>
      <c r="Q146" s="292"/>
      <c r="R146" s="293">
        <f>R147</f>
        <v>0</v>
      </c>
      <c r="S146" s="292"/>
      <c r="T146" s="294">
        <f>T147</f>
        <v>0</v>
      </c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R146" s="295" t="s">
        <v>142</v>
      </c>
      <c r="AT146" s="296" t="s">
        <v>71</v>
      </c>
      <c r="AU146" s="296" t="s">
        <v>142</v>
      </c>
      <c r="AY146" s="295" t="s">
        <v>130</v>
      </c>
      <c r="BK146" s="297">
        <f>BK147</f>
        <v>0</v>
      </c>
    </row>
    <row r="147" s="2" customFormat="1" ht="16.5" customHeight="1">
      <c r="A147" s="42"/>
      <c r="B147" s="43"/>
      <c r="C147" s="208" t="s">
        <v>304</v>
      </c>
      <c r="D147" s="208" t="s">
        <v>136</v>
      </c>
      <c r="E147" s="209" t="s">
        <v>683</v>
      </c>
      <c r="F147" s="210" t="s">
        <v>684</v>
      </c>
      <c r="G147" s="211" t="s">
        <v>619</v>
      </c>
      <c r="H147" s="212">
        <v>1</v>
      </c>
      <c r="I147" s="213"/>
      <c r="J147" s="214">
        <f>ROUND(I147*H147,2)</f>
        <v>0</v>
      </c>
      <c r="K147" s="210" t="s">
        <v>19</v>
      </c>
      <c r="L147" s="48"/>
      <c r="M147" s="215" t="s">
        <v>19</v>
      </c>
      <c r="N147" s="216" t="s">
        <v>44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19" t="s">
        <v>503</v>
      </c>
      <c r="AT147" s="219" t="s">
        <v>136</v>
      </c>
      <c r="AU147" s="219" t="s">
        <v>141</v>
      </c>
      <c r="AY147" s="21" t="s">
        <v>130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1" t="s">
        <v>135</v>
      </c>
      <c r="BK147" s="220">
        <f>ROUND(I147*H147,2)</f>
        <v>0</v>
      </c>
      <c r="BL147" s="21" t="s">
        <v>503</v>
      </c>
      <c r="BM147" s="219" t="s">
        <v>440</v>
      </c>
    </row>
    <row r="148" s="17" customFormat="1" ht="20.88" customHeight="1">
      <c r="A148" s="17"/>
      <c r="B148" s="285"/>
      <c r="C148" s="286"/>
      <c r="D148" s="287" t="s">
        <v>71</v>
      </c>
      <c r="E148" s="287" t="s">
        <v>685</v>
      </c>
      <c r="F148" s="287" t="s">
        <v>686</v>
      </c>
      <c r="G148" s="286"/>
      <c r="H148" s="286"/>
      <c r="I148" s="288"/>
      <c r="J148" s="289">
        <f>BK148</f>
        <v>0</v>
      </c>
      <c r="K148" s="286"/>
      <c r="L148" s="290"/>
      <c r="M148" s="291"/>
      <c r="N148" s="292"/>
      <c r="O148" s="292"/>
      <c r="P148" s="293">
        <f>P149</f>
        <v>0</v>
      </c>
      <c r="Q148" s="292"/>
      <c r="R148" s="293">
        <f>R149</f>
        <v>0</v>
      </c>
      <c r="S148" s="292"/>
      <c r="T148" s="294">
        <f>T149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295" t="s">
        <v>142</v>
      </c>
      <c r="AT148" s="296" t="s">
        <v>71</v>
      </c>
      <c r="AU148" s="296" t="s">
        <v>142</v>
      </c>
      <c r="AY148" s="295" t="s">
        <v>130</v>
      </c>
      <c r="BK148" s="297">
        <f>BK149</f>
        <v>0</v>
      </c>
    </row>
    <row r="149" s="2" customFormat="1" ht="16.5" customHeight="1">
      <c r="A149" s="42"/>
      <c r="B149" s="43"/>
      <c r="C149" s="208" t="s">
        <v>311</v>
      </c>
      <c r="D149" s="208" t="s">
        <v>136</v>
      </c>
      <c r="E149" s="209" t="s">
        <v>687</v>
      </c>
      <c r="F149" s="210" t="s">
        <v>688</v>
      </c>
      <c r="G149" s="211" t="s">
        <v>619</v>
      </c>
      <c r="H149" s="212">
        <v>1</v>
      </c>
      <c r="I149" s="213"/>
      <c r="J149" s="214">
        <f>ROUND(I149*H149,2)</f>
        <v>0</v>
      </c>
      <c r="K149" s="210" t="s">
        <v>19</v>
      </c>
      <c r="L149" s="48"/>
      <c r="M149" s="215" t="s">
        <v>19</v>
      </c>
      <c r="N149" s="216" t="s">
        <v>44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19" t="s">
        <v>503</v>
      </c>
      <c r="AT149" s="219" t="s">
        <v>136</v>
      </c>
      <c r="AU149" s="219" t="s">
        <v>141</v>
      </c>
      <c r="AY149" s="21" t="s">
        <v>130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1" t="s">
        <v>135</v>
      </c>
      <c r="BK149" s="220">
        <f>ROUND(I149*H149,2)</f>
        <v>0</v>
      </c>
      <c r="BL149" s="21" t="s">
        <v>503</v>
      </c>
      <c r="BM149" s="219" t="s">
        <v>450</v>
      </c>
    </row>
    <row r="150" s="17" customFormat="1" ht="20.88" customHeight="1">
      <c r="A150" s="17"/>
      <c r="B150" s="285"/>
      <c r="C150" s="286"/>
      <c r="D150" s="287" t="s">
        <v>71</v>
      </c>
      <c r="E150" s="287" t="s">
        <v>689</v>
      </c>
      <c r="F150" s="287" t="s">
        <v>690</v>
      </c>
      <c r="G150" s="286"/>
      <c r="H150" s="286"/>
      <c r="I150" s="288"/>
      <c r="J150" s="289">
        <f>BK150</f>
        <v>0</v>
      </c>
      <c r="K150" s="286"/>
      <c r="L150" s="290"/>
      <c r="M150" s="291"/>
      <c r="N150" s="292"/>
      <c r="O150" s="292"/>
      <c r="P150" s="293">
        <f>SUM(P151:P152)</f>
        <v>0</v>
      </c>
      <c r="Q150" s="292"/>
      <c r="R150" s="293">
        <f>SUM(R151:R152)</f>
        <v>0</v>
      </c>
      <c r="S150" s="292"/>
      <c r="T150" s="294">
        <f>SUM(T151:T152)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295" t="s">
        <v>142</v>
      </c>
      <c r="AT150" s="296" t="s">
        <v>71</v>
      </c>
      <c r="AU150" s="296" t="s">
        <v>142</v>
      </c>
      <c r="AY150" s="295" t="s">
        <v>130</v>
      </c>
      <c r="BK150" s="297">
        <f>SUM(BK151:BK152)</f>
        <v>0</v>
      </c>
    </row>
    <row r="151" s="2" customFormat="1" ht="16.5" customHeight="1">
      <c r="A151" s="42"/>
      <c r="B151" s="43"/>
      <c r="C151" s="208" t="s">
        <v>318</v>
      </c>
      <c r="D151" s="208" t="s">
        <v>136</v>
      </c>
      <c r="E151" s="209" t="s">
        <v>691</v>
      </c>
      <c r="F151" s="210" t="s">
        <v>692</v>
      </c>
      <c r="G151" s="211" t="s">
        <v>570</v>
      </c>
      <c r="H151" s="212">
        <v>3</v>
      </c>
      <c r="I151" s="213"/>
      <c r="J151" s="214">
        <f>ROUND(I151*H151,2)</f>
        <v>0</v>
      </c>
      <c r="K151" s="210" t="s">
        <v>19</v>
      </c>
      <c r="L151" s="48"/>
      <c r="M151" s="215" t="s">
        <v>19</v>
      </c>
      <c r="N151" s="216" t="s">
        <v>44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19" t="s">
        <v>503</v>
      </c>
      <c r="AT151" s="219" t="s">
        <v>136</v>
      </c>
      <c r="AU151" s="219" t="s">
        <v>141</v>
      </c>
      <c r="AY151" s="21" t="s">
        <v>130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1" t="s">
        <v>135</v>
      </c>
      <c r="BK151" s="220">
        <f>ROUND(I151*H151,2)</f>
        <v>0</v>
      </c>
      <c r="BL151" s="21" t="s">
        <v>503</v>
      </c>
      <c r="BM151" s="219" t="s">
        <v>460</v>
      </c>
    </row>
    <row r="152" s="2" customFormat="1" ht="16.5" customHeight="1">
      <c r="A152" s="42"/>
      <c r="B152" s="43"/>
      <c r="C152" s="208" t="s">
        <v>323</v>
      </c>
      <c r="D152" s="208" t="s">
        <v>136</v>
      </c>
      <c r="E152" s="209" t="s">
        <v>693</v>
      </c>
      <c r="F152" s="210" t="s">
        <v>694</v>
      </c>
      <c r="G152" s="211" t="s">
        <v>570</v>
      </c>
      <c r="H152" s="212">
        <v>0.5</v>
      </c>
      <c r="I152" s="213"/>
      <c r="J152" s="214">
        <f>ROUND(I152*H152,2)</f>
        <v>0</v>
      </c>
      <c r="K152" s="210" t="s">
        <v>19</v>
      </c>
      <c r="L152" s="48"/>
      <c r="M152" s="215" t="s">
        <v>19</v>
      </c>
      <c r="N152" s="216" t="s">
        <v>44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19" t="s">
        <v>503</v>
      </c>
      <c r="AT152" s="219" t="s">
        <v>136</v>
      </c>
      <c r="AU152" s="219" t="s">
        <v>141</v>
      </c>
      <c r="AY152" s="21" t="s">
        <v>130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1" t="s">
        <v>135</v>
      </c>
      <c r="BK152" s="220">
        <f>ROUND(I152*H152,2)</f>
        <v>0</v>
      </c>
      <c r="BL152" s="21" t="s">
        <v>503</v>
      </c>
      <c r="BM152" s="219" t="s">
        <v>470</v>
      </c>
    </row>
    <row r="153" s="12" customFormat="1" ht="22.8" customHeight="1">
      <c r="A153" s="12"/>
      <c r="B153" s="192"/>
      <c r="C153" s="193"/>
      <c r="D153" s="194" t="s">
        <v>71</v>
      </c>
      <c r="E153" s="206" t="s">
        <v>695</v>
      </c>
      <c r="F153" s="206" t="s">
        <v>696</v>
      </c>
      <c r="G153" s="193"/>
      <c r="H153" s="193"/>
      <c r="I153" s="196"/>
      <c r="J153" s="207">
        <f>BK153</f>
        <v>0</v>
      </c>
      <c r="K153" s="193"/>
      <c r="L153" s="198"/>
      <c r="M153" s="199"/>
      <c r="N153" s="200"/>
      <c r="O153" s="200"/>
      <c r="P153" s="201">
        <f>P154</f>
        <v>0</v>
      </c>
      <c r="Q153" s="200"/>
      <c r="R153" s="201">
        <f>R154</f>
        <v>0</v>
      </c>
      <c r="S153" s="200"/>
      <c r="T153" s="202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3" t="s">
        <v>142</v>
      </c>
      <c r="AT153" s="204" t="s">
        <v>71</v>
      </c>
      <c r="AU153" s="204" t="s">
        <v>80</v>
      </c>
      <c r="AY153" s="203" t="s">
        <v>130</v>
      </c>
      <c r="BK153" s="205">
        <f>BK154</f>
        <v>0</v>
      </c>
    </row>
    <row r="154" s="12" customFormat="1" ht="20.88" customHeight="1">
      <c r="A154" s="12"/>
      <c r="B154" s="192"/>
      <c r="C154" s="193"/>
      <c r="D154" s="194" t="s">
        <v>71</v>
      </c>
      <c r="E154" s="206" t="s">
        <v>697</v>
      </c>
      <c r="F154" s="206" t="s">
        <v>698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P155+P156+P158+P160+P162</f>
        <v>0</v>
      </c>
      <c r="Q154" s="200"/>
      <c r="R154" s="201">
        <f>R155+R156+R158+R160+R162</f>
        <v>0</v>
      </c>
      <c r="S154" s="200"/>
      <c r="T154" s="202">
        <f>T155+T156+T158+T160+T162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3" t="s">
        <v>142</v>
      </c>
      <c r="AT154" s="204" t="s">
        <v>71</v>
      </c>
      <c r="AU154" s="204" t="s">
        <v>135</v>
      </c>
      <c r="AY154" s="203" t="s">
        <v>130</v>
      </c>
      <c r="BK154" s="205">
        <f>BK155+BK156+BK158+BK160+BK162</f>
        <v>0</v>
      </c>
    </row>
    <row r="155" s="2" customFormat="1" ht="16.5" customHeight="1">
      <c r="A155" s="42"/>
      <c r="B155" s="43"/>
      <c r="C155" s="208" t="s">
        <v>327</v>
      </c>
      <c r="D155" s="208" t="s">
        <v>136</v>
      </c>
      <c r="E155" s="209" t="s">
        <v>699</v>
      </c>
      <c r="F155" s="210" t="s">
        <v>700</v>
      </c>
      <c r="G155" s="211" t="s">
        <v>605</v>
      </c>
      <c r="H155" s="212">
        <v>1</v>
      </c>
      <c r="I155" s="213"/>
      <c r="J155" s="214">
        <f>ROUND(I155*H155,2)</f>
        <v>0</v>
      </c>
      <c r="K155" s="210" t="s">
        <v>19</v>
      </c>
      <c r="L155" s="48"/>
      <c r="M155" s="215" t="s">
        <v>19</v>
      </c>
      <c r="N155" s="216" t="s">
        <v>44</v>
      </c>
      <c r="O155" s="8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19" t="s">
        <v>503</v>
      </c>
      <c r="AT155" s="219" t="s">
        <v>136</v>
      </c>
      <c r="AU155" s="219" t="s">
        <v>142</v>
      </c>
      <c r="AY155" s="21" t="s">
        <v>130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1" t="s">
        <v>135</v>
      </c>
      <c r="BK155" s="220">
        <f>ROUND(I155*H155,2)</f>
        <v>0</v>
      </c>
      <c r="BL155" s="21" t="s">
        <v>503</v>
      </c>
      <c r="BM155" s="219" t="s">
        <v>483</v>
      </c>
    </row>
    <row r="156" s="17" customFormat="1" ht="20.88" customHeight="1">
      <c r="A156" s="17"/>
      <c r="B156" s="285"/>
      <c r="C156" s="286"/>
      <c r="D156" s="287" t="s">
        <v>71</v>
      </c>
      <c r="E156" s="287" t="s">
        <v>701</v>
      </c>
      <c r="F156" s="287" t="s">
        <v>702</v>
      </c>
      <c r="G156" s="286"/>
      <c r="H156" s="286"/>
      <c r="I156" s="288"/>
      <c r="J156" s="289">
        <f>BK156</f>
        <v>0</v>
      </c>
      <c r="K156" s="286"/>
      <c r="L156" s="290"/>
      <c r="M156" s="291"/>
      <c r="N156" s="292"/>
      <c r="O156" s="292"/>
      <c r="P156" s="293">
        <f>P157</f>
        <v>0</v>
      </c>
      <c r="Q156" s="292"/>
      <c r="R156" s="293">
        <f>R157</f>
        <v>0</v>
      </c>
      <c r="S156" s="292"/>
      <c r="T156" s="294">
        <f>T157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295" t="s">
        <v>142</v>
      </c>
      <c r="AT156" s="296" t="s">
        <v>71</v>
      </c>
      <c r="AU156" s="296" t="s">
        <v>142</v>
      </c>
      <c r="AY156" s="295" t="s">
        <v>130</v>
      </c>
      <c r="BK156" s="297">
        <f>BK157</f>
        <v>0</v>
      </c>
    </row>
    <row r="157" s="2" customFormat="1" ht="16.5" customHeight="1">
      <c r="A157" s="42"/>
      <c r="B157" s="43"/>
      <c r="C157" s="208" t="s">
        <v>332</v>
      </c>
      <c r="D157" s="208" t="s">
        <v>136</v>
      </c>
      <c r="E157" s="209" t="s">
        <v>703</v>
      </c>
      <c r="F157" s="210" t="s">
        <v>704</v>
      </c>
      <c r="G157" s="211" t="s">
        <v>605</v>
      </c>
      <c r="H157" s="212">
        <v>1</v>
      </c>
      <c r="I157" s="213"/>
      <c r="J157" s="214">
        <f>ROUND(I157*H157,2)</f>
        <v>0</v>
      </c>
      <c r="K157" s="210" t="s">
        <v>19</v>
      </c>
      <c r="L157" s="48"/>
      <c r="M157" s="215" t="s">
        <v>19</v>
      </c>
      <c r="N157" s="216" t="s">
        <v>44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19" t="s">
        <v>503</v>
      </c>
      <c r="AT157" s="219" t="s">
        <v>136</v>
      </c>
      <c r="AU157" s="219" t="s">
        <v>141</v>
      </c>
      <c r="AY157" s="21" t="s">
        <v>130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1" t="s">
        <v>135</v>
      </c>
      <c r="BK157" s="220">
        <f>ROUND(I157*H157,2)</f>
        <v>0</v>
      </c>
      <c r="BL157" s="21" t="s">
        <v>503</v>
      </c>
      <c r="BM157" s="219" t="s">
        <v>133</v>
      </c>
    </row>
    <row r="158" s="17" customFormat="1" ht="20.88" customHeight="1">
      <c r="A158" s="17"/>
      <c r="B158" s="285"/>
      <c r="C158" s="286"/>
      <c r="D158" s="287" t="s">
        <v>71</v>
      </c>
      <c r="E158" s="287" t="s">
        <v>705</v>
      </c>
      <c r="F158" s="287" t="s">
        <v>706</v>
      </c>
      <c r="G158" s="286"/>
      <c r="H158" s="286"/>
      <c r="I158" s="288"/>
      <c r="J158" s="289">
        <f>BK158</f>
        <v>0</v>
      </c>
      <c r="K158" s="286"/>
      <c r="L158" s="290"/>
      <c r="M158" s="291"/>
      <c r="N158" s="292"/>
      <c r="O158" s="292"/>
      <c r="P158" s="293">
        <f>P159</f>
        <v>0</v>
      </c>
      <c r="Q158" s="292"/>
      <c r="R158" s="293">
        <f>R159</f>
        <v>0</v>
      </c>
      <c r="S158" s="292"/>
      <c r="T158" s="294">
        <f>T159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295" t="s">
        <v>142</v>
      </c>
      <c r="AT158" s="296" t="s">
        <v>71</v>
      </c>
      <c r="AU158" s="296" t="s">
        <v>142</v>
      </c>
      <c r="AY158" s="295" t="s">
        <v>130</v>
      </c>
      <c r="BK158" s="297">
        <f>BK159</f>
        <v>0</v>
      </c>
    </row>
    <row r="159" s="2" customFormat="1" ht="16.5" customHeight="1">
      <c r="A159" s="42"/>
      <c r="B159" s="43"/>
      <c r="C159" s="208" t="s">
        <v>308</v>
      </c>
      <c r="D159" s="208" t="s">
        <v>136</v>
      </c>
      <c r="E159" s="209" t="s">
        <v>707</v>
      </c>
      <c r="F159" s="210" t="s">
        <v>708</v>
      </c>
      <c r="G159" s="211" t="s">
        <v>619</v>
      </c>
      <c r="H159" s="212">
        <v>1</v>
      </c>
      <c r="I159" s="213"/>
      <c r="J159" s="214">
        <f>ROUND(I159*H159,2)</f>
        <v>0</v>
      </c>
      <c r="K159" s="210" t="s">
        <v>19</v>
      </c>
      <c r="L159" s="48"/>
      <c r="M159" s="215" t="s">
        <v>19</v>
      </c>
      <c r="N159" s="216" t="s">
        <v>44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19" t="s">
        <v>503</v>
      </c>
      <c r="AT159" s="219" t="s">
        <v>136</v>
      </c>
      <c r="AU159" s="219" t="s">
        <v>141</v>
      </c>
      <c r="AY159" s="21" t="s">
        <v>130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1" t="s">
        <v>135</v>
      </c>
      <c r="BK159" s="220">
        <f>ROUND(I159*H159,2)</f>
        <v>0</v>
      </c>
      <c r="BL159" s="21" t="s">
        <v>503</v>
      </c>
      <c r="BM159" s="219" t="s">
        <v>503</v>
      </c>
    </row>
    <row r="160" s="17" customFormat="1" ht="20.88" customHeight="1">
      <c r="A160" s="17"/>
      <c r="B160" s="285"/>
      <c r="C160" s="286"/>
      <c r="D160" s="287" t="s">
        <v>71</v>
      </c>
      <c r="E160" s="287" t="s">
        <v>709</v>
      </c>
      <c r="F160" s="287" t="s">
        <v>710</v>
      </c>
      <c r="G160" s="286"/>
      <c r="H160" s="286"/>
      <c r="I160" s="288"/>
      <c r="J160" s="289">
        <f>BK160</f>
        <v>0</v>
      </c>
      <c r="K160" s="286"/>
      <c r="L160" s="290"/>
      <c r="M160" s="291"/>
      <c r="N160" s="292"/>
      <c r="O160" s="292"/>
      <c r="P160" s="293">
        <f>P161</f>
        <v>0</v>
      </c>
      <c r="Q160" s="292"/>
      <c r="R160" s="293">
        <f>R161</f>
        <v>0</v>
      </c>
      <c r="S160" s="292"/>
      <c r="T160" s="294">
        <f>T161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295" t="s">
        <v>142</v>
      </c>
      <c r="AT160" s="296" t="s">
        <v>71</v>
      </c>
      <c r="AU160" s="296" t="s">
        <v>142</v>
      </c>
      <c r="AY160" s="295" t="s">
        <v>130</v>
      </c>
      <c r="BK160" s="297">
        <f>BK161</f>
        <v>0</v>
      </c>
    </row>
    <row r="161" s="2" customFormat="1" ht="16.5" customHeight="1">
      <c r="A161" s="42"/>
      <c r="B161" s="43"/>
      <c r="C161" s="208" t="s">
        <v>341</v>
      </c>
      <c r="D161" s="208" t="s">
        <v>136</v>
      </c>
      <c r="E161" s="209" t="s">
        <v>711</v>
      </c>
      <c r="F161" s="210" t="s">
        <v>712</v>
      </c>
      <c r="G161" s="211" t="s">
        <v>619</v>
      </c>
      <c r="H161" s="212">
        <v>1</v>
      </c>
      <c r="I161" s="213"/>
      <c r="J161" s="214">
        <f>ROUND(I161*H161,2)</f>
        <v>0</v>
      </c>
      <c r="K161" s="210" t="s">
        <v>19</v>
      </c>
      <c r="L161" s="48"/>
      <c r="M161" s="215" t="s">
        <v>19</v>
      </c>
      <c r="N161" s="216" t="s">
        <v>44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19" t="s">
        <v>503</v>
      </c>
      <c r="AT161" s="219" t="s">
        <v>136</v>
      </c>
      <c r="AU161" s="219" t="s">
        <v>141</v>
      </c>
      <c r="AY161" s="21" t="s">
        <v>130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1" t="s">
        <v>135</v>
      </c>
      <c r="BK161" s="220">
        <f>ROUND(I161*H161,2)</f>
        <v>0</v>
      </c>
      <c r="BL161" s="21" t="s">
        <v>503</v>
      </c>
      <c r="BM161" s="219" t="s">
        <v>516</v>
      </c>
    </row>
    <row r="162" s="17" customFormat="1" ht="20.88" customHeight="1">
      <c r="A162" s="17"/>
      <c r="B162" s="285"/>
      <c r="C162" s="286"/>
      <c r="D162" s="287" t="s">
        <v>71</v>
      </c>
      <c r="E162" s="287" t="s">
        <v>713</v>
      </c>
      <c r="F162" s="287" t="s">
        <v>714</v>
      </c>
      <c r="G162" s="286"/>
      <c r="H162" s="286"/>
      <c r="I162" s="288"/>
      <c r="J162" s="289">
        <f>BK162</f>
        <v>0</v>
      </c>
      <c r="K162" s="286"/>
      <c r="L162" s="290"/>
      <c r="M162" s="291"/>
      <c r="N162" s="292"/>
      <c r="O162" s="292"/>
      <c r="P162" s="293">
        <f>P163</f>
        <v>0</v>
      </c>
      <c r="Q162" s="292"/>
      <c r="R162" s="293">
        <f>R163</f>
        <v>0</v>
      </c>
      <c r="S162" s="292"/>
      <c r="T162" s="294">
        <f>T163</f>
        <v>0</v>
      </c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295" t="s">
        <v>142</v>
      </c>
      <c r="AT162" s="296" t="s">
        <v>71</v>
      </c>
      <c r="AU162" s="296" t="s">
        <v>142</v>
      </c>
      <c r="AY162" s="295" t="s">
        <v>130</v>
      </c>
      <c r="BK162" s="297">
        <f>BK163</f>
        <v>0</v>
      </c>
    </row>
    <row r="163" s="2" customFormat="1" ht="16.5" customHeight="1">
      <c r="A163" s="42"/>
      <c r="B163" s="43"/>
      <c r="C163" s="208" t="s">
        <v>346</v>
      </c>
      <c r="D163" s="208" t="s">
        <v>136</v>
      </c>
      <c r="E163" s="209" t="s">
        <v>715</v>
      </c>
      <c r="F163" s="210" t="s">
        <v>716</v>
      </c>
      <c r="G163" s="211" t="s">
        <v>619</v>
      </c>
      <c r="H163" s="212">
        <v>1</v>
      </c>
      <c r="I163" s="213"/>
      <c r="J163" s="214">
        <f>ROUND(I163*H163,2)</f>
        <v>0</v>
      </c>
      <c r="K163" s="210" t="s">
        <v>19</v>
      </c>
      <c r="L163" s="48"/>
      <c r="M163" s="215" t="s">
        <v>19</v>
      </c>
      <c r="N163" s="216" t="s">
        <v>44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19" t="s">
        <v>503</v>
      </c>
      <c r="AT163" s="219" t="s">
        <v>136</v>
      </c>
      <c r="AU163" s="219" t="s">
        <v>141</v>
      </c>
      <c r="AY163" s="21" t="s">
        <v>130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1" t="s">
        <v>135</v>
      </c>
      <c r="BK163" s="220">
        <f>ROUND(I163*H163,2)</f>
        <v>0</v>
      </c>
      <c r="BL163" s="21" t="s">
        <v>503</v>
      </c>
      <c r="BM163" s="219" t="s">
        <v>539</v>
      </c>
    </row>
    <row r="164" s="12" customFormat="1" ht="22.8" customHeight="1">
      <c r="A164" s="12"/>
      <c r="B164" s="192"/>
      <c r="C164" s="193"/>
      <c r="D164" s="194" t="s">
        <v>71</v>
      </c>
      <c r="E164" s="206" t="s">
        <v>717</v>
      </c>
      <c r="F164" s="206" t="s">
        <v>718</v>
      </c>
      <c r="G164" s="193"/>
      <c r="H164" s="193"/>
      <c r="I164" s="196"/>
      <c r="J164" s="207">
        <f>BK164</f>
        <v>0</v>
      </c>
      <c r="K164" s="193"/>
      <c r="L164" s="198"/>
      <c r="M164" s="199"/>
      <c r="N164" s="200"/>
      <c r="O164" s="200"/>
      <c r="P164" s="201">
        <f>SUM(P165:P166)</f>
        <v>0</v>
      </c>
      <c r="Q164" s="200"/>
      <c r="R164" s="201">
        <f>SUM(R165:R166)</f>
        <v>0</v>
      </c>
      <c r="S164" s="200"/>
      <c r="T164" s="202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3" t="s">
        <v>142</v>
      </c>
      <c r="AT164" s="204" t="s">
        <v>71</v>
      </c>
      <c r="AU164" s="204" t="s">
        <v>80</v>
      </c>
      <c r="AY164" s="203" t="s">
        <v>130</v>
      </c>
      <c r="BK164" s="205">
        <f>SUM(BK165:BK166)</f>
        <v>0</v>
      </c>
    </row>
    <row r="165" s="2" customFormat="1" ht="16.5" customHeight="1">
      <c r="A165" s="42"/>
      <c r="B165" s="43"/>
      <c r="C165" s="208" t="s">
        <v>351</v>
      </c>
      <c r="D165" s="208" t="s">
        <v>136</v>
      </c>
      <c r="E165" s="209" t="s">
        <v>719</v>
      </c>
      <c r="F165" s="210" t="s">
        <v>720</v>
      </c>
      <c r="G165" s="211" t="s">
        <v>270</v>
      </c>
      <c r="H165" s="212">
        <v>0.050000000000000003</v>
      </c>
      <c r="I165" s="213"/>
      <c r="J165" s="214">
        <f>ROUND(I165*H165,2)</f>
        <v>0</v>
      </c>
      <c r="K165" s="210" t="s">
        <v>19</v>
      </c>
      <c r="L165" s="48"/>
      <c r="M165" s="215" t="s">
        <v>19</v>
      </c>
      <c r="N165" s="216" t="s">
        <v>44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19" t="s">
        <v>503</v>
      </c>
      <c r="AT165" s="219" t="s">
        <v>136</v>
      </c>
      <c r="AU165" s="219" t="s">
        <v>135</v>
      </c>
      <c r="AY165" s="21" t="s">
        <v>130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1" t="s">
        <v>135</v>
      </c>
      <c r="BK165" s="220">
        <f>ROUND(I165*H165,2)</f>
        <v>0</v>
      </c>
      <c r="BL165" s="21" t="s">
        <v>503</v>
      </c>
      <c r="BM165" s="219" t="s">
        <v>549</v>
      </c>
    </row>
    <row r="166" s="2" customFormat="1" ht="16.5" customHeight="1">
      <c r="A166" s="42"/>
      <c r="B166" s="43"/>
      <c r="C166" s="208" t="s">
        <v>356</v>
      </c>
      <c r="D166" s="208" t="s">
        <v>136</v>
      </c>
      <c r="E166" s="209" t="s">
        <v>721</v>
      </c>
      <c r="F166" s="210" t="s">
        <v>722</v>
      </c>
      <c r="G166" s="211" t="s">
        <v>270</v>
      </c>
      <c r="H166" s="212">
        <v>0.050000000000000003</v>
      </c>
      <c r="I166" s="213"/>
      <c r="J166" s="214">
        <f>ROUND(I166*H166,2)</f>
        <v>0</v>
      </c>
      <c r="K166" s="210" t="s">
        <v>19</v>
      </c>
      <c r="L166" s="48"/>
      <c r="M166" s="215" t="s">
        <v>19</v>
      </c>
      <c r="N166" s="216" t="s">
        <v>44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19" t="s">
        <v>503</v>
      </c>
      <c r="AT166" s="219" t="s">
        <v>136</v>
      </c>
      <c r="AU166" s="219" t="s">
        <v>135</v>
      </c>
      <c r="AY166" s="21" t="s">
        <v>130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1" t="s">
        <v>135</v>
      </c>
      <c r="BK166" s="220">
        <f>ROUND(I166*H166,2)</f>
        <v>0</v>
      </c>
      <c r="BL166" s="21" t="s">
        <v>503</v>
      </c>
      <c r="BM166" s="219" t="s">
        <v>567</v>
      </c>
    </row>
    <row r="167" s="12" customFormat="1" ht="22.8" customHeight="1">
      <c r="A167" s="12"/>
      <c r="B167" s="192"/>
      <c r="C167" s="193"/>
      <c r="D167" s="194" t="s">
        <v>71</v>
      </c>
      <c r="E167" s="206" t="s">
        <v>723</v>
      </c>
      <c r="F167" s="206" t="s">
        <v>724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SUM(P168:P171)</f>
        <v>0</v>
      </c>
      <c r="Q167" s="200"/>
      <c r="R167" s="201">
        <f>SUM(R168:R171)</f>
        <v>0</v>
      </c>
      <c r="S167" s="200"/>
      <c r="T167" s="202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3" t="s">
        <v>142</v>
      </c>
      <c r="AT167" s="204" t="s">
        <v>71</v>
      </c>
      <c r="AU167" s="204" t="s">
        <v>80</v>
      </c>
      <c r="AY167" s="203" t="s">
        <v>130</v>
      </c>
      <c r="BK167" s="205">
        <f>SUM(BK168:BK171)</f>
        <v>0</v>
      </c>
    </row>
    <row r="168" s="2" customFormat="1" ht="16.5" customHeight="1">
      <c r="A168" s="42"/>
      <c r="B168" s="43"/>
      <c r="C168" s="208" t="s">
        <v>361</v>
      </c>
      <c r="D168" s="208" t="s">
        <v>136</v>
      </c>
      <c r="E168" s="209" t="s">
        <v>725</v>
      </c>
      <c r="F168" s="210" t="s">
        <v>726</v>
      </c>
      <c r="G168" s="211" t="s">
        <v>195</v>
      </c>
      <c r="H168" s="212">
        <v>1</v>
      </c>
      <c r="I168" s="213"/>
      <c r="J168" s="214">
        <f>ROUND(I168*H168,2)</f>
        <v>0</v>
      </c>
      <c r="K168" s="210" t="s">
        <v>19</v>
      </c>
      <c r="L168" s="48"/>
      <c r="M168" s="215" t="s">
        <v>19</v>
      </c>
      <c r="N168" s="216" t="s">
        <v>44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19" t="s">
        <v>503</v>
      </c>
      <c r="AT168" s="219" t="s">
        <v>136</v>
      </c>
      <c r="AU168" s="219" t="s">
        <v>135</v>
      </c>
      <c r="AY168" s="21" t="s">
        <v>130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1" t="s">
        <v>135</v>
      </c>
      <c r="BK168" s="220">
        <f>ROUND(I168*H168,2)</f>
        <v>0</v>
      </c>
      <c r="BL168" s="21" t="s">
        <v>503</v>
      </c>
      <c r="BM168" s="219" t="s">
        <v>727</v>
      </c>
    </row>
    <row r="169" s="2" customFormat="1" ht="16.5" customHeight="1">
      <c r="A169" s="42"/>
      <c r="B169" s="43"/>
      <c r="C169" s="208" t="s">
        <v>366</v>
      </c>
      <c r="D169" s="208" t="s">
        <v>136</v>
      </c>
      <c r="E169" s="209" t="s">
        <v>728</v>
      </c>
      <c r="F169" s="210" t="s">
        <v>729</v>
      </c>
      <c r="G169" s="211" t="s">
        <v>195</v>
      </c>
      <c r="H169" s="212">
        <v>1</v>
      </c>
      <c r="I169" s="213"/>
      <c r="J169" s="214">
        <f>ROUND(I169*H169,2)</f>
        <v>0</v>
      </c>
      <c r="K169" s="210" t="s">
        <v>19</v>
      </c>
      <c r="L169" s="48"/>
      <c r="M169" s="215" t="s">
        <v>19</v>
      </c>
      <c r="N169" s="216" t="s">
        <v>44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19" t="s">
        <v>503</v>
      </c>
      <c r="AT169" s="219" t="s">
        <v>136</v>
      </c>
      <c r="AU169" s="219" t="s">
        <v>135</v>
      </c>
      <c r="AY169" s="21" t="s">
        <v>130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1" t="s">
        <v>135</v>
      </c>
      <c r="BK169" s="220">
        <f>ROUND(I169*H169,2)</f>
        <v>0</v>
      </c>
      <c r="BL169" s="21" t="s">
        <v>503</v>
      </c>
      <c r="BM169" s="219" t="s">
        <v>730</v>
      </c>
    </row>
    <row r="170" s="2" customFormat="1" ht="16.5" customHeight="1">
      <c r="A170" s="42"/>
      <c r="B170" s="43"/>
      <c r="C170" s="208" t="s">
        <v>373</v>
      </c>
      <c r="D170" s="208" t="s">
        <v>136</v>
      </c>
      <c r="E170" s="209" t="s">
        <v>731</v>
      </c>
      <c r="F170" s="210" t="s">
        <v>732</v>
      </c>
      <c r="G170" s="211" t="s">
        <v>195</v>
      </c>
      <c r="H170" s="212">
        <v>1</v>
      </c>
      <c r="I170" s="213"/>
      <c r="J170" s="214">
        <f>ROUND(I170*H170,2)</f>
        <v>0</v>
      </c>
      <c r="K170" s="210" t="s">
        <v>19</v>
      </c>
      <c r="L170" s="48"/>
      <c r="M170" s="215" t="s">
        <v>19</v>
      </c>
      <c r="N170" s="216" t="s">
        <v>44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19" t="s">
        <v>503</v>
      </c>
      <c r="AT170" s="219" t="s">
        <v>136</v>
      </c>
      <c r="AU170" s="219" t="s">
        <v>135</v>
      </c>
      <c r="AY170" s="21" t="s">
        <v>130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1" t="s">
        <v>135</v>
      </c>
      <c r="BK170" s="220">
        <f>ROUND(I170*H170,2)</f>
        <v>0</v>
      </c>
      <c r="BL170" s="21" t="s">
        <v>503</v>
      </c>
      <c r="BM170" s="219" t="s">
        <v>733</v>
      </c>
    </row>
    <row r="171" s="2" customFormat="1" ht="16.5" customHeight="1">
      <c r="A171" s="42"/>
      <c r="B171" s="43"/>
      <c r="C171" s="208" t="s">
        <v>378</v>
      </c>
      <c r="D171" s="208" t="s">
        <v>136</v>
      </c>
      <c r="E171" s="209" t="s">
        <v>734</v>
      </c>
      <c r="F171" s="210" t="s">
        <v>735</v>
      </c>
      <c r="G171" s="211" t="s">
        <v>195</v>
      </c>
      <c r="H171" s="212">
        <v>1</v>
      </c>
      <c r="I171" s="213"/>
      <c r="J171" s="214">
        <f>ROUND(I171*H171,2)</f>
        <v>0</v>
      </c>
      <c r="K171" s="210" t="s">
        <v>19</v>
      </c>
      <c r="L171" s="48"/>
      <c r="M171" s="298" t="s">
        <v>19</v>
      </c>
      <c r="N171" s="299" t="s">
        <v>44</v>
      </c>
      <c r="O171" s="283"/>
      <c r="P171" s="300">
        <f>O171*H171</f>
        <v>0</v>
      </c>
      <c r="Q171" s="300">
        <v>0</v>
      </c>
      <c r="R171" s="300">
        <f>Q171*H171</f>
        <v>0</v>
      </c>
      <c r="S171" s="300">
        <v>0</v>
      </c>
      <c r="T171" s="301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19" t="s">
        <v>503</v>
      </c>
      <c r="AT171" s="219" t="s">
        <v>136</v>
      </c>
      <c r="AU171" s="219" t="s">
        <v>135</v>
      </c>
      <c r="AY171" s="21" t="s">
        <v>130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1" t="s">
        <v>135</v>
      </c>
      <c r="BK171" s="220">
        <f>ROUND(I171*H171,2)</f>
        <v>0</v>
      </c>
      <c r="BL171" s="21" t="s">
        <v>503</v>
      </c>
      <c r="BM171" s="219" t="s">
        <v>736</v>
      </c>
    </row>
    <row r="172" s="2" customFormat="1" ht="6.96" customHeight="1">
      <c r="A172" s="42"/>
      <c r="B172" s="63"/>
      <c r="C172" s="64"/>
      <c r="D172" s="64"/>
      <c r="E172" s="64"/>
      <c r="F172" s="64"/>
      <c r="G172" s="64"/>
      <c r="H172" s="64"/>
      <c r="I172" s="64"/>
      <c r="J172" s="64"/>
      <c r="K172" s="64"/>
      <c r="L172" s="48"/>
      <c r="M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</row>
  </sheetData>
  <sheetProtection sheet="1" autoFilter="0" formatColumns="0" formatRows="0" objects="1" scenarios="1" spinCount="100000" saltValue="OcyrsBmnqo8nN4RuST9XRH71C1TbkaMcapaCe7OhL2m480avhpQE/vwpp/YmTl8D4YKXnC58Vry64/fGEXFbdA==" hashValue="eyP+nyDzE1x4r7sijswd0WJZHnKsts/nTkv1MQ/2gtSI4VPiWG/JKJtAbg1ha1o6bvsMzrllYpjZ6Dpn6XeJAg==" algorithmName="SHA-512" password="CEE1"/>
  <autoFilter ref="C104:K171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4"/>
      <c r="AT3" s="21" t="s">
        <v>80</v>
      </c>
    </row>
    <row r="4" s="1" customFormat="1" ht="24.96" customHeight="1">
      <c r="B4" s="24"/>
      <c r="D4" s="134" t="s">
        <v>88</v>
      </c>
      <c r="L4" s="24"/>
      <c r="M4" s="135" t="s">
        <v>10</v>
      </c>
      <c r="AT4" s="21" t="s">
        <v>4</v>
      </c>
    </row>
    <row r="5" s="1" customFormat="1" ht="6.96" customHeight="1">
      <c r="B5" s="24"/>
      <c r="L5" s="24"/>
    </row>
    <row r="6" s="1" customFormat="1" ht="12" customHeight="1">
      <c r="B6" s="24"/>
      <c r="D6" s="136" t="s">
        <v>16</v>
      </c>
      <c r="L6" s="24"/>
    </row>
    <row r="7" s="1" customFormat="1" ht="16.5" customHeight="1">
      <c r="B7" s="24"/>
      <c r="E7" s="137" t="str">
        <f>'Rekapitulace stavby'!K6</f>
        <v>DPS Za Prachárnou 1a - oprava hlavního vstupu</v>
      </c>
      <c r="F7" s="136"/>
      <c r="G7" s="136"/>
      <c r="H7" s="136"/>
      <c r="L7" s="24"/>
    </row>
    <row r="8" s="2" customFormat="1" ht="12" customHeight="1">
      <c r="A8" s="42"/>
      <c r="B8" s="48"/>
      <c r="C8" s="42"/>
      <c r="D8" s="136" t="s">
        <v>89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737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19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21</v>
      </c>
      <c r="E12" s="42"/>
      <c r="F12" s="140" t="s">
        <v>22</v>
      </c>
      <c r="G12" s="42"/>
      <c r="H12" s="42"/>
      <c r="I12" s="136" t="s">
        <v>23</v>
      </c>
      <c r="J12" s="141" t="str">
        <f>'Rekapitulace stavby'!AN8</f>
        <v>4. 2. 2025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25</v>
      </c>
      <c r="E14" s="42"/>
      <c r="F14" s="42"/>
      <c r="G14" s="42"/>
      <c r="H14" s="42"/>
      <c r="I14" s="136" t="s">
        <v>26</v>
      </c>
      <c r="J14" s="140" t="s">
        <v>19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27</v>
      </c>
      <c r="F15" s="42"/>
      <c r="G15" s="42"/>
      <c r="H15" s="42"/>
      <c r="I15" s="136" t="s">
        <v>28</v>
      </c>
      <c r="J15" s="140" t="s">
        <v>19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29</v>
      </c>
      <c r="E17" s="42"/>
      <c r="F17" s="42"/>
      <c r="G17" s="42"/>
      <c r="H17" s="42"/>
      <c r="I17" s="136" t="s">
        <v>26</v>
      </c>
      <c r="J17" s="37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7" t="str">
        <f>'Rekapitulace stavby'!E14</f>
        <v>Vyplň údaj</v>
      </c>
      <c r="F18" s="140"/>
      <c r="G18" s="140"/>
      <c r="H18" s="140"/>
      <c r="I18" s="136" t="s">
        <v>28</v>
      </c>
      <c r="J18" s="37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31</v>
      </c>
      <c r="E20" s="42"/>
      <c r="F20" s="42"/>
      <c r="G20" s="42"/>
      <c r="H20" s="42"/>
      <c r="I20" s="136" t="s">
        <v>26</v>
      </c>
      <c r="J20" s="140" t="s">
        <v>19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32</v>
      </c>
      <c r="F21" s="42"/>
      <c r="G21" s="42"/>
      <c r="H21" s="42"/>
      <c r="I21" s="136" t="s">
        <v>28</v>
      </c>
      <c r="J21" s="140" t="s">
        <v>19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34</v>
      </c>
      <c r="E23" s="42"/>
      <c r="F23" s="42"/>
      <c r="G23" s="42"/>
      <c r="H23" s="42"/>
      <c r="I23" s="136" t="s">
        <v>26</v>
      </c>
      <c r="J23" s="140" t="s">
        <v>19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35</v>
      </c>
      <c r="F24" s="42"/>
      <c r="G24" s="42"/>
      <c r="H24" s="42"/>
      <c r="I24" s="136" t="s">
        <v>28</v>
      </c>
      <c r="J24" s="140" t="s">
        <v>19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36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738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38</v>
      </c>
      <c r="E30" s="42"/>
      <c r="F30" s="42"/>
      <c r="G30" s="42"/>
      <c r="H30" s="42"/>
      <c r="I30" s="42"/>
      <c r="J30" s="148">
        <f>ROUND(J80,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40</v>
      </c>
      <c r="G32" s="42"/>
      <c r="H32" s="42"/>
      <c r="I32" s="149" t="s">
        <v>39</v>
      </c>
      <c r="J32" s="149" t="s">
        <v>41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42</v>
      </c>
      <c r="E33" s="136" t="s">
        <v>43</v>
      </c>
      <c r="F33" s="151">
        <f>ROUND((SUM(BE80:BE86)),  2)</f>
        <v>0</v>
      </c>
      <c r="G33" s="42"/>
      <c r="H33" s="42"/>
      <c r="I33" s="152">
        <v>0.20999999999999999</v>
      </c>
      <c r="J33" s="151">
        <f>ROUND(((SUM(BE80:BE86))*I33),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44</v>
      </c>
      <c r="F34" s="151">
        <f>ROUND((SUM(BF80:BF86)),  2)</f>
        <v>0</v>
      </c>
      <c r="G34" s="42"/>
      <c r="H34" s="42"/>
      <c r="I34" s="152">
        <v>0.12</v>
      </c>
      <c r="J34" s="151">
        <f>ROUND(((SUM(BF80:BF86))*I34),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45</v>
      </c>
      <c r="F35" s="151">
        <f>ROUND((SUM(BG80:BG86)),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46</v>
      </c>
      <c r="F36" s="151">
        <f>ROUND((SUM(BH80:BH86)),  2)</f>
        <v>0</v>
      </c>
      <c r="G36" s="42"/>
      <c r="H36" s="42"/>
      <c r="I36" s="152">
        <v>0.12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47</v>
      </c>
      <c r="F37" s="151">
        <f>ROUND((SUM(BI80:BI86)),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7" t="s">
        <v>91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6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DPS Za Prachárnou 1a - oprava hlavního vstupu</v>
      </c>
      <c r="F48" s="36"/>
      <c r="G48" s="36"/>
      <c r="H48" s="36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89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VON - Vedlejší a ostatní náklady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6" t="s">
        <v>21</v>
      </c>
      <c r="D52" s="44"/>
      <c r="E52" s="44"/>
      <c r="F52" s="31" t="str">
        <f>F12</f>
        <v>Jihlava</v>
      </c>
      <c r="G52" s="44"/>
      <c r="H52" s="44"/>
      <c r="I52" s="36" t="s">
        <v>23</v>
      </c>
      <c r="J52" s="76" t="str">
        <f>IF(J12="","",J12)</f>
        <v>4. 2. 2025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6" t="s">
        <v>25</v>
      </c>
      <c r="D54" s="44"/>
      <c r="E54" s="44"/>
      <c r="F54" s="31" t="str">
        <f>E15</f>
        <v>Statutární město Jihlava</v>
      </c>
      <c r="G54" s="44"/>
      <c r="H54" s="44"/>
      <c r="I54" s="36" t="s">
        <v>31</v>
      </c>
      <c r="J54" s="40" t="str">
        <f>E21</f>
        <v>SPA spol.s r.o., Jihlava, Havlíčkova 46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6" t="s">
        <v>29</v>
      </c>
      <c r="D55" s="44"/>
      <c r="E55" s="44"/>
      <c r="F55" s="31" t="str">
        <f>IF(E18="","",E18)</f>
        <v>Vyplň údaj</v>
      </c>
      <c r="G55" s="44"/>
      <c r="H55" s="44"/>
      <c r="I55" s="36" t="s">
        <v>34</v>
      </c>
      <c r="J55" s="40" t="str">
        <f>E24</f>
        <v>Fr.Neuwirth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92</v>
      </c>
      <c r="D57" s="166"/>
      <c r="E57" s="166"/>
      <c r="F57" s="166"/>
      <c r="G57" s="166"/>
      <c r="H57" s="166"/>
      <c r="I57" s="166"/>
      <c r="J57" s="167" t="s">
        <v>93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70</v>
      </c>
      <c r="D59" s="44"/>
      <c r="E59" s="44"/>
      <c r="F59" s="44"/>
      <c r="G59" s="44"/>
      <c r="H59" s="44"/>
      <c r="I59" s="44"/>
      <c r="J59" s="106">
        <f>J80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1" t="s">
        <v>94</v>
      </c>
    </row>
    <row r="60" s="9" customFormat="1" ht="24.96" customHeight="1">
      <c r="A60" s="9"/>
      <c r="B60" s="169"/>
      <c r="C60" s="170"/>
      <c r="D60" s="171" t="s">
        <v>739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3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6" s="2" customFormat="1" ht="6.96" customHeight="1">
      <c r="A66" s="4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24.96" customHeight="1">
      <c r="A67" s="42"/>
      <c r="B67" s="43"/>
      <c r="C67" s="27" t="s">
        <v>115</v>
      </c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12" customHeight="1">
      <c r="A69" s="42"/>
      <c r="B69" s="43"/>
      <c r="C69" s="36" t="s">
        <v>16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6.5" customHeight="1">
      <c r="A70" s="42"/>
      <c r="B70" s="43"/>
      <c r="C70" s="44"/>
      <c r="D70" s="44"/>
      <c r="E70" s="164" t="str">
        <f>E7</f>
        <v>DPS Za Prachárnou 1a - oprava hlavního vstupu</v>
      </c>
      <c r="F70" s="36"/>
      <c r="G70" s="36"/>
      <c r="H70" s="36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6" t="s">
        <v>89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73" t="str">
        <f>E9</f>
        <v>VON - Vedlejší a ostatní náklady</v>
      </c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6" t="s">
        <v>21</v>
      </c>
      <c r="D74" s="44"/>
      <c r="E74" s="44"/>
      <c r="F74" s="31" t="str">
        <f>F12</f>
        <v>Jihlava</v>
      </c>
      <c r="G74" s="44"/>
      <c r="H74" s="44"/>
      <c r="I74" s="36" t="s">
        <v>23</v>
      </c>
      <c r="J74" s="76" t="str">
        <f>IF(J12="","",J12)</f>
        <v>4. 2. 2025</v>
      </c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5.65" customHeight="1">
      <c r="A76" s="42"/>
      <c r="B76" s="43"/>
      <c r="C76" s="36" t="s">
        <v>25</v>
      </c>
      <c r="D76" s="44"/>
      <c r="E76" s="44"/>
      <c r="F76" s="31" t="str">
        <f>E15</f>
        <v>Statutární město Jihlava</v>
      </c>
      <c r="G76" s="44"/>
      <c r="H76" s="44"/>
      <c r="I76" s="36" t="s">
        <v>31</v>
      </c>
      <c r="J76" s="40" t="str">
        <f>E21</f>
        <v>SPA spol.s r.o., Jihlava, Havlíčkova 46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5.15" customHeight="1">
      <c r="A77" s="42"/>
      <c r="B77" s="43"/>
      <c r="C77" s="36" t="s">
        <v>29</v>
      </c>
      <c r="D77" s="44"/>
      <c r="E77" s="44"/>
      <c r="F77" s="31" t="str">
        <f>IF(E18="","",E18)</f>
        <v>Vyplň údaj</v>
      </c>
      <c r="G77" s="44"/>
      <c r="H77" s="44"/>
      <c r="I77" s="36" t="s">
        <v>34</v>
      </c>
      <c r="J77" s="40" t="str">
        <f>E24</f>
        <v>Fr.Neuwirth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0.32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1" customFormat="1" ht="29.28" customHeight="1">
      <c r="A79" s="181"/>
      <c r="B79" s="182"/>
      <c r="C79" s="183" t="s">
        <v>116</v>
      </c>
      <c r="D79" s="184" t="s">
        <v>57</v>
      </c>
      <c r="E79" s="184" t="s">
        <v>53</v>
      </c>
      <c r="F79" s="184" t="s">
        <v>54</v>
      </c>
      <c r="G79" s="184" t="s">
        <v>117</v>
      </c>
      <c r="H79" s="184" t="s">
        <v>118</v>
      </c>
      <c r="I79" s="184" t="s">
        <v>119</v>
      </c>
      <c r="J79" s="184" t="s">
        <v>93</v>
      </c>
      <c r="K79" s="185" t="s">
        <v>120</v>
      </c>
      <c r="L79" s="186"/>
      <c r="M79" s="96" t="s">
        <v>19</v>
      </c>
      <c r="N79" s="97" t="s">
        <v>42</v>
      </c>
      <c r="O79" s="97" t="s">
        <v>121</v>
      </c>
      <c r="P79" s="97" t="s">
        <v>122</v>
      </c>
      <c r="Q79" s="97" t="s">
        <v>123</v>
      </c>
      <c r="R79" s="97" t="s">
        <v>124</v>
      </c>
      <c r="S79" s="97" t="s">
        <v>125</v>
      </c>
      <c r="T79" s="98" t="s">
        <v>126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2"/>
      <c r="B80" s="43"/>
      <c r="C80" s="103" t="s">
        <v>127</v>
      </c>
      <c r="D80" s="44"/>
      <c r="E80" s="44"/>
      <c r="F80" s="44"/>
      <c r="G80" s="44"/>
      <c r="H80" s="44"/>
      <c r="I80" s="44"/>
      <c r="J80" s="187">
        <f>BK80</f>
        <v>0</v>
      </c>
      <c r="K80" s="44"/>
      <c r="L80" s="48"/>
      <c r="M80" s="99"/>
      <c r="N80" s="188"/>
      <c r="O80" s="100"/>
      <c r="P80" s="189">
        <f>P81</f>
        <v>0</v>
      </c>
      <c r="Q80" s="100"/>
      <c r="R80" s="189">
        <f>R81</f>
        <v>0</v>
      </c>
      <c r="S80" s="100"/>
      <c r="T80" s="190">
        <f>T81</f>
        <v>0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T80" s="21" t="s">
        <v>71</v>
      </c>
      <c r="AU80" s="21" t="s">
        <v>94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71</v>
      </c>
      <c r="E81" s="195" t="s">
        <v>600</v>
      </c>
      <c r="F81" s="195" t="s">
        <v>86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SUM(P82:P86)</f>
        <v>0</v>
      </c>
      <c r="Q81" s="200"/>
      <c r="R81" s="201">
        <f>SUM(R82:R86)</f>
        <v>0</v>
      </c>
      <c r="S81" s="200"/>
      <c r="T81" s="202">
        <f>SUM(T82:T86)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172</v>
      </c>
      <c r="AT81" s="204" t="s">
        <v>71</v>
      </c>
      <c r="AU81" s="204" t="s">
        <v>72</v>
      </c>
      <c r="AY81" s="203" t="s">
        <v>130</v>
      </c>
      <c r="BK81" s="205">
        <f>SUM(BK82:BK86)</f>
        <v>0</v>
      </c>
    </row>
    <row r="82" s="2" customFormat="1" ht="16.5" customHeight="1">
      <c r="A82" s="42"/>
      <c r="B82" s="43"/>
      <c r="C82" s="208" t="s">
        <v>80</v>
      </c>
      <c r="D82" s="208" t="s">
        <v>136</v>
      </c>
      <c r="E82" s="209" t="s">
        <v>740</v>
      </c>
      <c r="F82" s="210" t="s">
        <v>741</v>
      </c>
      <c r="G82" s="211" t="s">
        <v>742</v>
      </c>
      <c r="H82" s="212">
        <v>1</v>
      </c>
      <c r="I82" s="213"/>
      <c r="J82" s="214">
        <f>ROUND(I82*H82,2)</f>
        <v>0</v>
      </c>
      <c r="K82" s="210" t="s">
        <v>743</v>
      </c>
      <c r="L82" s="48"/>
      <c r="M82" s="215" t="s">
        <v>19</v>
      </c>
      <c r="N82" s="216" t="s">
        <v>44</v>
      </c>
      <c r="O82" s="88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R82" s="219" t="s">
        <v>744</v>
      </c>
      <c r="AT82" s="219" t="s">
        <v>136</v>
      </c>
      <c r="AU82" s="219" t="s">
        <v>80</v>
      </c>
      <c r="AY82" s="21" t="s">
        <v>130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21" t="s">
        <v>135</v>
      </c>
      <c r="BK82" s="220">
        <f>ROUND(I82*H82,2)</f>
        <v>0</v>
      </c>
      <c r="BL82" s="21" t="s">
        <v>744</v>
      </c>
      <c r="BM82" s="219" t="s">
        <v>745</v>
      </c>
    </row>
    <row r="83" s="2" customFormat="1" ht="24.15" customHeight="1">
      <c r="A83" s="42"/>
      <c r="B83" s="43"/>
      <c r="C83" s="208" t="s">
        <v>135</v>
      </c>
      <c r="D83" s="208" t="s">
        <v>136</v>
      </c>
      <c r="E83" s="209" t="s">
        <v>746</v>
      </c>
      <c r="F83" s="210" t="s">
        <v>747</v>
      </c>
      <c r="G83" s="211" t="s">
        <v>742</v>
      </c>
      <c r="H83" s="212">
        <v>1</v>
      </c>
      <c r="I83" s="213"/>
      <c r="J83" s="214">
        <f>ROUND(I83*H83,2)</f>
        <v>0</v>
      </c>
      <c r="K83" s="210" t="s">
        <v>743</v>
      </c>
      <c r="L83" s="48"/>
      <c r="M83" s="215" t="s">
        <v>19</v>
      </c>
      <c r="N83" s="216" t="s">
        <v>44</v>
      </c>
      <c r="O83" s="88"/>
      <c r="P83" s="217">
        <f>O83*H83</f>
        <v>0</v>
      </c>
      <c r="Q83" s="217">
        <v>0</v>
      </c>
      <c r="R83" s="217">
        <f>Q83*H83</f>
        <v>0</v>
      </c>
      <c r="S83" s="217">
        <v>0</v>
      </c>
      <c r="T83" s="218">
        <f>S83*H83</f>
        <v>0</v>
      </c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R83" s="219" t="s">
        <v>744</v>
      </c>
      <c r="AT83" s="219" t="s">
        <v>136</v>
      </c>
      <c r="AU83" s="219" t="s">
        <v>80</v>
      </c>
      <c r="AY83" s="21" t="s">
        <v>130</v>
      </c>
      <c r="BE83" s="220">
        <f>IF(N83="základní",J83,0)</f>
        <v>0</v>
      </c>
      <c r="BF83" s="220">
        <f>IF(N83="snížená",J83,0)</f>
        <v>0</v>
      </c>
      <c r="BG83" s="220">
        <f>IF(N83="zákl. přenesená",J83,0)</f>
        <v>0</v>
      </c>
      <c r="BH83" s="220">
        <f>IF(N83="sníž. přenesená",J83,0)</f>
        <v>0</v>
      </c>
      <c r="BI83" s="220">
        <f>IF(N83="nulová",J83,0)</f>
        <v>0</v>
      </c>
      <c r="BJ83" s="21" t="s">
        <v>135</v>
      </c>
      <c r="BK83" s="220">
        <f>ROUND(I83*H83,2)</f>
        <v>0</v>
      </c>
      <c r="BL83" s="21" t="s">
        <v>744</v>
      </c>
      <c r="BM83" s="219" t="s">
        <v>748</v>
      </c>
    </row>
    <row r="84" s="2" customFormat="1" ht="44.25" customHeight="1">
      <c r="A84" s="42"/>
      <c r="B84" s="43"/>
      <c r="C84" s="208" t="s">
        <v>142</v>
      </c>
      <c r="D84" s="208" t="s">
        <v>136</v>
      </c>
      <c r="E84" s="209" t="s">
        <v>749</v>
      </c>
      <c r="F84" s="210" t="s">
        <v>750</v>
      </c>
      <c r="G84" s="211" t="s">
        <v>742</v>
      </c>
      <c r="H84" s="212">
        <v>1</v>
      </c>
      <c r="I84" s="213"/>
      <c r="J84" s="214">
        <f>ROUND(I84*H84,2)</f>
        <v>0</v>
      </c>
      <c r="K84" s="210" t="s">
        <v>743</v>
      </c>
      <c r="L84" s="48"/>
      <c r="M84" s="215" t="s">
        <v>19</v>
      </c>
      <c r="N84" s="216" t="s">
        <v>44</v>
      </c>
      <c r="O84" s="88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19" t="s">
        <v>744</v>
      </c>
      <c r="AT84" s="219" t="s">
        <v>136</v>
      </c>
      <c r="AU84" s="219" t="s">
        <v>80</v>
      </c>
      <c r="AY84" s="21" t="s">
        <v>130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1" t="s">
        <v>135</v>
      </c>
      <c r="BK84" s="220">
        <f>ROUND(I84*H84,2)</f>
        <v>0</v>
      </c>
      <c r="BL84" s="21" t="s">
        <v>744</v>
      </c>
      <c r="BM84" s="219" t="s">
        <v>751</v>
      </c>
    </row>
    <row r="85" s="2" customFormat="1" ht="24.15" customHeight="1">
      <c r="A85" s="42"/>
      <c r="B85" s="43"/>
      <c r="C85" s="208" t="s">
        <v>141</v>
      </c>
      <c r="D85" s="208" t="s">
        <v>136</v>
      </c>
      <c r="E85" s="209" t="s">
        <v>752</v>
      </c>
      <c r="F85" s="210" t="s">
        <v>753</v>
      </c>
      <c r="G85" s="211" t="s">
        <v>742</v>
      </c>
      <c r="H85" s="212">
        <v>1</v>
      </c>
      <c r="I85" s="213"/>
      <c r="J85" s="214">
        <f>ROUND(I85*H85,2)</f>
        <v>0</v>
      </c>
      <c r="K85" s="210" t="s">
        <v>743</v>
      </c>
      <c r="L85" s="48"/>
      <c r="M85" s="215" t="s">
        <v>19</v>
      </c>
      <c r="N85" s="216" t="s">
        <v>44</v>
      </c>
      <c r="O85" s="88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R85" s="219" t="s">
        <v>744</v>
      </c>
      <c r="AT85" s="219" t="s">
        <v>136</v>
      </c>
      <c r="AU85" s="219" t="s">
        <v>80</v>
      </c>
      <c r="AY85" s="21" t="s">
        <v>130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21" t="s">
        <v>135</v>
      </c>
      <c r="BK85" s="220">
        <f>ROUND(I85*H85,2)</f>
        <v>0</v>
      </c>
      <c r="BL85" s="21" t="s">
        <v>744</v>
      </c>
      <c r="BM85" s="219" t="s">
        <v>754</v>
      </c>
    </row>
    <row r="86" s="2" customFormat="1" ht="24.15" customHeight="1">
      <c r="A86" s="42"/>
      <c r="B86" s="43"/>
      <c r="C86" s="208" t="s">
        <v>172</v>
      </c>
      <c r="D86" s="208" t="s">
        <v>136</v>
      </c>
      <c r="E86" s="209" t="s">
        <v>755</v>
      </c>
      <c r="F86" s="210" t="s">
        <v>756</v>
      </c>
      <c r="G86" s="211" t="s">
        <v>757</v>
      </c>
      <c r="H86" s="212">
        <v>1</v>
      </c>
      <c r="I86" s="213"/>
      <c r="J86" s="214">
        <f>ROUND(I86*H86,2)</f>
        <v>0</v>
      </c>
      <c r="K86" s="210" t="s">
        <v>743</v>
      </c>
      <c r="L86" s="48"/>
      <c r="M86" s="298" t="s">
        <v>19</v>
      </c>
      <c r="N86" s="299" t="s">
        <v>44</v>
      </c>
      <c r="O86" s="283"/>
      <c r="P86" s="300">
        <f>O86*H86</f>
        <v>0</v>
      </c>
      <c r="Q86" s="300">
        <v>0</v>
      </c>
      <c r="R86" s="300">
        <f>Q86*H86</f>
        <v>0</v>
      </c>
      <c r="S86" s="300">
        <v>0</v>
      </c>
      <c r="T86" s="301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19" t="s">
        <v>744</v>
      </c>
      <c r="AT86" s="219" t="s">
        <v>136</v>
      </c>
      <c r="AU86" s="219" t="s">
        <v>80</v>
      </c>
      <c r="AY86" s="21" t="s">
        <v>130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1" t="s">
        <v>135</v>
      </c>
      <c r="BK86" s="220">
        <f>ROUND(I86*H86,2)</f>
        <v>0</v>
      </c>
      <c r="BL86" s="21" t="s">
        <v>744</v>
      </c>
      <c r="BM86" s="219" t="s">
        <v>758</v>
      </c>
    </row>
    <row r="87" s="2" customFormat="1" ht="6.96" customHeight="1">
      <c r="A87" s="42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48"/>
      <c r="M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</sheetData>
  <sheetProtection sheet="1" autoFilter="0" formatColumns="0" formatRows="0" objects="1" scenarios="1" spinCount="100000" saltValue="2GYWggngoiBRaWUk2+5RIR8aMbu8wdSqK3n0QGWACyHfJLMTVcVoeRJTOtwKv02a3Hs2XYlLgLd1B76V/qNLfw==" hashValue="Pz3BvFj3tV5KQfHdM3w+XSuCuskgDRprZgH5f+jcWyKJxzpxhdKVsAT9MM1Z1PIJViyqww8d1VQI/CXO4B3M5Q==" algorithmName="SHA-512" password="CEE1"/>
  <autoFilter ref="C79:K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8" customFormat="1" ht="45" customHeight="1">
      <c r="B3" s="306"/>
      <c r="C3" s="307" t="s">
        <v>759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760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761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762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763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764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765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766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767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768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769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79</v>
      </c>
      <c r="F18" s="313" t="s">
        <v>770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771</v>
      </c>
      <c r="F19" s="313" t="s">
        <v>772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773</v>
      </c>
      <c r="F20" s="313" t="s">
        <v>774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85</v>
      </c>
      <c r="F21" s="313" t="s">
        <v>86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775</v>
      </c>
      <c r="F22" s="313" t="s">
        <v>776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777</v>
      </c>
      <c r="F23" s="313" t="s">
        <v>778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779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780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781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782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783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784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785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786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787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116</v>
      </c>
      <c r="F36" s="313"/>
      <c r="G36" s="313" t="s">
        <v>788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789</v>
      </c>
      <c r="F37" s="313"/>
      <c r="G37" s="313" t="s">
        <v>790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53</v>
      </c>
      <c r="F38" s="313"/>
      <c r="G38" s="313" t="s">
        <v>791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54</v>
      </c>
      <c r="F39" s="313"/>
      <c r="G39" s="313" t="s">
        <v>792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117</v>
      </c>
      <c r="F40" s="313"/>
      <c r="G40" s="313" t="s">
        <v>793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118</v>
      </c>
      <c r="F41" s="313"/>
      <c r="G41" s="313" t="s">
        <v>794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795</v>
      </c>
      <c r="F42" s="313"/>
      <c r="G42" s="313" t="s">
        <v>796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797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798</v>
      </c>
      <c r="F44" s="313"/>
      <c r="G44" s="313" t="s">
        <v>799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120</v>
      </c>
      <c r="F45" s="313"/>
      <c r="G45" s="313" t="s">
        <v>800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801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802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803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804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805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806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807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808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809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810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811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812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813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814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815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816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817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818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819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820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821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822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823</v>
      </c>
      <c r="D76" s="331"/>
      <c r="E76" s="331"/>
      <c r="F76" s="331" t="s">
        <v>824</v>
      </c>
      <c r="G76" s="332"/>
      <c r="H76" s="331" t="s">
        <v>54</v>
      </c>
      <c r="I76" s="331" t="s">
        <v>57</v>
      </c>
      <c r="J76" s="331" t="s">
        <v>825</v>
      </c>
      <c r="K76" s="330"/>
    </row>
    <row r="77" s="1" customFormat="1" ht="17.25" customHeight="1">
      <c r="B77" s="328"/>
      <c r="C77" s="333" t="s">
        <v>826</v>
      </c>
      <c r="D77" s="333"/>
      <c r="E77" s="333"/>
      <c r="F77" s="334" t="s">
        <v>827</v>
      </c>
      <c r="G77" s="335"/>
      <c r="H77" s="333"/>
      <c r="I77" s="333"/>
      <c r="J77" s="333" t="s">
        <v>828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53</v>
      </c>
      <c r="D79" s="338"/>
      <c r="E79" s="338"/>
      <c r="F79" s="339" t="s">
        <v>829</v>
      </c>
      <c r="G79" s="340"/>
      <c r="H79" s="316" t="s">
        <v>830</v>
      </c>
      <c r="I79" s="316" t="s">
        <v>831</v>
      </c>
      <c r="J79" s="316">
        <v>20</v>
      </c>
      <c r="K79" s="330"/>
    </row>
    <row r="80" s="1" customFormat="1" ht="15" customHeight="1">
      <c r="B80" s="328"/>
      <c r="C80" s="316" t="s">
        <v>832</v>
      </c>
      <c r="D80" s="316"/>
      <c r="E80" s="316"/>
      <c r="F80" s="339" t="s">
        <v>829</v>
      </c>
      <c r="G80" s="340"/>
      <c r="H80" s="316" t="s">
        <v>833</v>
      </c>
      <c r="I80" s="316" t="s">
        <v>831</v>
      </c>
      <c r="J80" s="316">
        <v>120</v>
      </c>
      <c r="K80" s="330"/>
    </row>
    <row r="81" s="1" customFormat="1" ht="15" customHeight="1">
      <c r="B81" s="341"/>
      <c r="C81" s="316" t="s">
        <v>834</v>
      </c>
      <c r="D81" s="316"/>
      <c r="E81" s="316"/>
      <c r="F81" s="339" t="s">
        <v>835</v>
      </c>
      <c r="G81" s="340"/>
      <c r="H81" s="316" t="s">
        <v>836</v>
      </c>
      <c r="I81" s="316" t="s">
        <v>831</v>
      </c>
      <c r="J81" s="316">
        <v>50</v>
      </c>
      <c r="K81" s="330"/>
    </row>
    <row r="82" s="1" customFormat="1" ht="15" customHeight="1">
      <c r="B82" s="341"/>
      <c r="C82" s="316" t="s">
        <v>837</v>
      </c>
      <c r="D82" s="316"/>
      <c r="E82" s="316"/>
      <c r="F82" s="339" t="s">
        <v>829</v>
      </c>
      <c r="G82" s="340"/>
      <c r="H82" s="316" t="s">
        <v>838</v>
      </c>
      <c r="I82" s="316" t="s">
        <v>839</v>
      </c>
      <c r="J82" s="316"/>
      <c r="K82" s="330"/>
    </row>
    <row r="83" s="1" customFormat="1" ht="15" customHeight="1">
      <c r="B83" s="341"/>
      <c r="C83" s="342" t="s">
        <v>840</v>
      </c>
      <c r="D83" s="342"/>
      <c r="E83" s="342"/>
      <c r="F83" s="343" t="s">
        <v>835</v>
      </c>
      <c r="G83" s="342"/>
      <c r="H83" s="342" t="s">
        <v>841</v>
      </c>
      <c r="I83" s="342" t="s">
        <v>831</v>
      </c>
      <c r="J83" s="342">
        <v>15</v>
      </c>
      <c r="K83" s="330"/>
    </row>
    <row r="84" s="1" customFormat="1" ht="15" customHeight="1">
      <c r="B84" s="341"/>
      <c r="C84" s="342" t="s">
        <v>842</v>
      </c>
      <c r="D84" s="342"/>
      <c r="E84" s="342"/>
      <c r="F84" s="343" t="s">
        <v>835</v>
      </c>
      <c r="G84" s="342"/>
      <c r="H84" s="342" t="s">
        <v>843</v>
      </c>
      <c r="I84" s="342" t="s">
        <v>831</v>
      </c>
      <c r="J84" s="342">
        <v>15</v>
      </c>
      <c r="K84" s="330"/>
    </row>
    <row r="85" s="1" customFormat="1" ht="15" customHeight="1">
      <c r="B85" s="341"/>
      <c r="C85" s="342" t="s">
        <v>844</v>
      </c>
      <c r="D85" s="342"/>
      <c r="E85" s="342"/>
      <c r="F85" s="343" t="s">
        <v>835</v>
      </c>
      <c r="G85" s="342"/>
      <c r="H85" s="342" t="s">
        <v>845</v>
      </c>
      <c r="I85" s="342" t="s">
        <v>831</v>
      </c>
      <c r="J85" s="342">
        <v>20</v>
      </c>
      <c r="K85" s="330"/>
    </row>
    <row r="86" s="1" customFormat="1" ht="15" customHeight="1">
      <c r="B86" s="341"/>
      <c r="C86" s="342" t="s">
        <v>846</v>
      </c>
      <c r="D86" s="342"/>
      <c r="E86" s="342"/>
      <c r="F86" s="343" t="s">
        <v>835</v>
      </c>
      <c r="G86" s="342"/>
      <c r="H86" s="342" t="s">
        <v>847</v>
      </c>
      <c r="I86" s="342" t="s">
        <v>831</v>
      </c>
      <c r="J86" s="342">
        <v>20</v>
      </c>
      <c r="K86" s="330"/>
    </row>
    <row r="87" s="1" customFormat="1" ht="15" customHeight="1">
      <c r="B87" s="341"/>
      <c r="C87" s="316" t="s">
        <v>848</v>
      </c>
      <c r="D87" s="316"/>
      <c r="E87" s="316"/>
      <c r="F87" s="339" t="s">
        <v>835</v>
      </c>
      <c r="G87" s="340"/>
      <c r="H87" s="316" t="s">
        <v>849</v>
      </c>
      <c r="I87" s="316" t="s">
        <v>831</v>
      </c>
      <c r="J87" s="316">
        <v>50</v>
      </c>
      <c r="K87" s="330"/>
    </row>
    <row r="88" s="1" customFormat="1" ht="15" customHeight="1">
      <c r="B88" s="341"/>
      <c r="C88" s="316" t="s">
        <v>850</v>
      </c>
      <c r="D88" s="316"/>
      <c r="E88" s="316"/>
      <c r="F88" s="339" t="s">
        <v>835</v>
      </c>
      <c r="G88" s="340"/>
      <c r="H88" s="316" t="s">
        <v>851</v>
      </c>
      <c r="I88" s="316" t="s">
        <v>831</v>
      </c>
      <c r="J88" s="316">
        <v>20</v>
      </c>
      <c r="K88" s="330"/>
    </row>
    <row r="89" s="1" customFormat="1" ht="15" customHeight="1">
      <c r="B89" s="341"/>
      <c r="C89" s="316" t="s">
        <v>852</v>
      </c>
      <c r="D89" s="316"/>
      <c r="E89" s="316"/>
      <c r="F89" s="339" t="s">
        <v>835</v>
      </c>
      <c r="G89" s="340"/>
      <c r="H89" s="316" t="s">
        <v>853</v>
      </c>
      <c r="I89" s="316" t="s">
        <v>831</v>
      </c>
      <c r="J89" s="316">
        <v>20</v>
      </c>
      <c r="K89" s="330"/>
    </row>
    <row r="90" s="1" customFormat="1" ht="15" customHeight="1">
      <c r="B90" s="341"/>
      <c r="C90" s="316" t="s">
        <v>854</v>
      </c>
      <c r="D90" s="316"/>
      <c r="E90" s="316"/>
      <c r="F90" s="339" t="s">
        <v>835</v>
      </c>
      <c r="G90" s="340"/>
      <c r="H90" s="316" t="s">
        <v>855</v>
      </c>
      <c r="I90" s="316" t="s">
        <v>831</v>
      </c>
      <c r="J90" s="316">
        <v>50</v>
      </c>
      <c r="K90" s="330"/>
    </row>
    <row r="91" s="1" customFormat="1" ht="15" customHeight="1">
      <c r="B91" s="341"/>
      <c r="C91" s="316" t="s">
        <v>856</v>
      </c>
      <c r="D91" s="316"/>
      <c r="E91" s="316"/>
      <c r="F91" s="339" t="s">
        <v>835</v>
      </c>
      <c r="G91" s="340"/>
      <c r="H91" s="316" t="s">
        <v>856</v>
      </c>
      <c r="I91" s="316" t="s">
        <v>831</v>
      </c>
      <c r="J91" s="316">
        <v>50</v>
      </c>
      <c r="K91" s="330"/>
    </row>
    <row r="92" s="1" customFormat="1" ht="15" customHeight="1">
      <c r="B92" s="341"/>
      <c r="C92" s="316" t="s">
        <v>857</v>
      </c>
      <c r="D92" s="316"/>
      <c r="E92" s="316"/>
      <c r="F92" s="339" t="s">
        <v>835</v>
      </c>
      <c r="G92" s="340"/>
      <c r="H92" s="316" t="s">
        <v>858</v>
      </c>
      <c r="I92" s="316" t="s">
        <v>831</v>
      </c>
      <c r="J92" s="316">
        <v>255</v>
      </c>
      <c r="K92" s="330"/>
    </row>
    <row r="93" s="1" customFormat="1" ht="15" customHeight="1">
      <c r="B93" s="341"/>
      <c r="C93" s="316" t="s">
        <v>859</v>
      </c>
      <c r="D93" s="316"/>
      <c r="E93" s="316"/>
      <c r="F93" s="339" t="s">
        <v>829</v>
      </c>
      <c r="G93" s="340"/>
      <c r="H93" s="316" t="s">
        <v>860</v>
      </c>
      <c r="I93" s="316" t="s">
        <v>861</v>
      </c>
      <c r="J93" s="316"/>
      <c r="K93" s="330"/>
    </row>
    <row r="94" s="1" customFormat="1" ht="15" customHeight="1">
      <c r="B94" s="341"/>
      <c r="C94" s="316" t="s">
        <v>862</v>
      </c>
      <c r="D94" s="316"/>
      <c r="E94" s="316"/>
      <c r="F94" s="339" t="s">
        <v>829</v>
      </c>
      <c r="G94" s="340"/>
      <c r="H94" s="316" t="s">
        <v>863</v>
      </c>
      <c r="I94" s="316" t="s">
        <v>864</v>
      </c>
      <c r="J94" s="316"/>
      <c r="K94" s="330"/>
    </row>
    <row r="95" s="1" customFormat="1" ht="15" customHeight="1">
      <c r="B95" s="341"/>
      <c r="C95" s="316" t="s">
        <v>865</v>
      </c>
      <c r="D95" s="316"/>
      <c r="E95" s="316"/>
      <c r="F95" s="339" t="s">
        <v>829</v>
      </c>
      <c r="G95" s="340"/>
      <c r="H95" s="316" t="s">
        <v>865</v>
      </c>
      <c r="I95" s="316" t="s">
        <v>864</v>
      </c>
      <c r="J95" s="316"/>
      <c r="K95" s="330"/>
    </row>
    <row r="96" s="1" customFormat="1" ht="15" customHeight="1">
      <c r="B96" s="341"/>
      <c r="C96" s="316" t="s">
        <v>38</v>
      </c>
      <c r="D96" s="316"/>
      <c r="E96" s="316"/>
      <c r="F96" s="339" t="s">
        <v>829</v>
      </c>
      <c r="G96" s="340"/>
      <c r="H96" s="316" t="s">
        <v>866</v>
      </c>
      <c r="I96" s="316" t="s">
        <v>864</v>
      </c>
      <c r="J96" s="316"/>
      <c r="K96" s="330"/>
    </row>
    <row r="97" s="1" customFormat="1" ht="15" customHeight="1">
      <c r="B97" s="341"/>
      <c r="C97" s="316" t="s">
        <v>48</v>
      </c>
      <c r="D97" s="316"/>
      <c r="E97" s="316"/>
      <c r="F97" s="339" t="s">
        <v>829</v>
      </c>
      <c r="G97" s="340"/>
      <c r="H97" s="316" t="s">
        <v>867</v>
      </c>
      <c r="I97" s="316" t="s">
        <v>864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868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823</v>
      </c>
      <c r="D103" s="331"/>
      <c r="E103" s="331"/>
      <c r="F103" s="331" t="s">
        <v>824</v>
      </c>
      <c r="G103" s="332"/>
      <c r="H103" s="331" t="s">
        <v>54</v>
      </c>
      <c r="I103" s="331" t="s">
        <v>57</v>
      </c>
      <c r="J103" s="331" t="s">
        <v>825</v>
      </c>
      <c r="K103" s="330"/>
    </row>
    <row r="104" s="1" customFormat="1" ht="17.25" customHeight="1">
      <c r="B104" s="328"/>
      <c r="C104" s="333" t="s">
        <v>826</v>
      </c>
      <c r="D104" s="333"/>
      <c r="E104" s="333"/>
      <c r="F104" s="334" t="s">
        <v>827</v>
      </c>
      <c r="G104" s="335"/>
      <c r="H104" s="333"/>
      <c r="I104" s="333"/>
      <c r="J104" s="333" t="s">
        <v>828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53</v>
      </c>
      <c r="D106" s="338"/>
      <c r="E106" s="338"/>
      <c r="F106" s="339" t="s">
        <v>829</v>
      </c>
      <c r="G106" s="316"/>
      <c r="H106" s="316" t="s">
        <v>869</v>
      </c>
      <c r="I106" s="316" t="s">
        <v>831</v>
      </c>
      <c r="J106" s="316">
        <v>20</v>
      </c>
      <c r="K106" s="330"/>
    </row>
    <row r="107" s="1" customFormat="1" ht="15" customHeight="1">
      <c r="B107" s="328"/>
      <c r="C107" s="316" t="s">
        <v>832</v>
      </c>
      <c r="D107" s="316"/>
      <c r="E107" s="316"/>
      <c r="F107" s="339" t="s">
        <v>829</v>
      </c>
      <c r="G107" s="316"/>
      <c r="H107" s="316" t="s">
        <v>869</v>
      </c>
      <c r="I107" s="316" t="s">
        <v>831</v>
      </c>
      <c r="J107" s="316">
        <v>120</v>
      </c>
      <c r="K107" s="330"/>
    </row>
    <row r="108" s="1" customFormat="1" ht="15" customHeight="1">
      <c r="B108" s="341"/>
      <c r="C108" s="316" t="s">
        <v>834</v>
      </c>
      <c r="D108" s="316"/>
      <c r="E108" s="316"/>
      <c r="F108" s="339" t="s">
        <v>835</v>
      </c>
      <c r="G108" s="316"/>
      <c r="H108" s="316" t="s">
        <v>869</v>
      </c>
      <c r="I108" s="316" t="s">
        <v>831</v>
      </c>
      <c r="J108" s="316">
        <v>50</v>
      </c>
      <c r="K108" s="330"/>
    </row>
    <row r="109" s="1" customFormat="1" ht="15" customHeight="1">
      <c r="B109" s="341"/>
      <c r="C109" s="316" t="s">
        <v>837</v>
      </c>
      <c r="D109" s="316"/>
      <c r="E109" s="316"/>
      <c r="F109" s="339" t="s">
        <v>829</v>
      </c>
      <c r="G109" s="316"/>
      <c r="H109" s="316" t="s">
        <v>869</v>
      </c>
      <c r="I109" s="316" t="s">
        <v>839</v>
      </c>
      <c r="J109" s="316"/>
      <c r="K109" s="330"/>
    </row>
    <row r="110" s="1" customFormat="1" ht="15" customHeight="1">
      <c r="B110" s="341"/>
      <c r="C110" s="316" t="s">
        <v>848</v>
      </c>
      <c r="D110" s="316"/>
      <c r="E110" s="316"/>
      <c r="F110" s="339" t="s">
        <v>835</v>
      </c>
      <c r="G110" s="316"/>
      <c r="H110" s="316" t="s">
        <v>869</v>
      </c>
      <c r="I110" s="316" t="s">
        <v>831</v>
      </c>
      <c r="J110" s="316">
        <v>50</v>
      </c>
      <c r="K110" s="330"/>
    </row>
    <row r="111" s="1" customFormat="1" ht="15" customHeight="1">
      <c r="B111" s="341"/>
      <c r="C111" s="316" t="s">
        <v>856</v>
      </c>
      <c r="D111" s="316"/>
      <c r="E111" s="316"/>
      <c r="F111" s="339" t="s">
        <v>835</v>
      </c>
      <c r="G111" s="316"/>
      <c r="H111" s="316" t="s">
        <v>869</v>
      </c>
      <c r="I111" s="316" t="s">
        <v>831</v>
      </c>
      <c r="J111" s="316">
        <v>50</v>
      </c>
      <c r="K111" s="330"/>
    </row>
    <row r="112" s="1" customFormat="1" ht="15" customHeight="1">
      <c r="B112" s="341"/>
      <c r="C112" s="316" t="s">
        <v>854</v>
      </c>
      <c r="D112" s="316"/>
      <c r="E112" s="316"/>
      <c r="F112" s="339" t="s">
        <v>835</v>
      </c>
      <c r="G112" s="316"/>
      <c r="H112" s="316" t="s">
        <v>869</v>
      </c>
      <c r="I112" s="316" t="s">
        <v>831</v>
      </c>
      <c r="J112" s="316">
        <v>50</v>
      </c>
      <c r="K112" s="330"/>
    </row>
    <row r="113" s="1" customFormat="1" ht="15" customHeight="1">
      <c r="B113" s="341"/>
      <c r="C113" s="316" t="s">
        <v>53</v>
      </c>
      <c r="D113" s="316"/>
      <c r="E113" s="316"/>
      <c r="F113" s="339" t="s">
        <v>829</v>
      </c>
      <c r="G113" s="316"/>
      <c r="H113" s="316" t="s">
        <v>870</v>
      </c>
      <c r="I113" s="316" t="s">
        <v>831</v>
      </c>
      <c r="J113" s="316">
        <v>20</v>
      </c>
      <c r="K113" s="330"/>
    </row>
    <row r="114" s="1" customFormat="1" ht="15" customHeight="1">
      <c r="B114" s="341"/>
      <c r="C114" s="316" t="s">
        <v>871</v>
      </c>
      <c r="D114" s="316"/>
      <c r="E114" s="316"/>
      <c r="F114" s="339" t="s">
        <v>829</v>
      </c>
      <c r="G114" s="316"/>
      <c r="H114" s="316" t="s">
        <v>872</v>
      </c>
      <c r="I114" s="316" t="s">
        <v>831</v>
      </c>
      <c r="J114" s="316">
        <v>120</v>
      </c>
      <c r="K114" s="330"/>
    </row>
    <row r="115" s="1" customFormat="1" ht="15" customHeight="1">
      <c r="B115" s="341"/>
      <c r="C115" s="316" t="s">
        <v>38</v>
      </c>
      <c r="D115" s="316"/>
      <c r="E115" s="316"/>
      <c r="F115" s="339" t="s">
        <v>829</v>
      </c>
      <c r="G115" s="316"/>
      <c r="H115" s="316" t="s">
        <v>873</v>
      </c>
      <c r="I115" s="316" t="s">
        <v>864</v>
      </c>
      <c r="J115" s="316"/>
      <c r="K115" s="330"/>
    </row>
    <row r="116" s="1" customFormat="1" ht="15" customHeight="1">
      <c r="B116" s="341"/>
      <c r="C116" s="316" t="s">
        <v>48</v>
      </c>
      <c r="D116" s="316"/>
      <c r="E116" s="316"/>
      <c r="F116" s="339" t="s">
        <v>829</v>
      </c>
      <c r="G116" s="316"/>
      <c r="H116" s="316" t="s">
        <v>874</v>
      </c>
      <c r="I116" s="316" t="s">
        <v>864</v>
      </c>
      <c r="J116" s="316"/>
      <c r="K116" s="330"/>
    </row>
    <row r="117" s="1" customFormat="1" ht="15" customHeight="1">
      <c r="B117" s="341"/>
      <c r="C117" s="316" t="s">
        <v>57</v>
      </c>
      <c r="D117" s="316"/>
      <c r="E117" s="316"/>
      <c r="F117" s="339" t="s">
        <v>829</v>
      </c>
      <c r="G117" s="316"/>
      <c r="H117" s="316" t="s">
        <v>875</v>
      </c>
      <c r="I117" s="316" t="s">
        <v>876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877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823</v>
      </c>
      <c r="D123" s="331"/>
      <c r="E123" s="331"/>
      <c r="F123" s="331" t="s">
        <v>824</v>
      </c>
      <c r="G123" s="332"/>
      <c r="H123" s="331" t="s">
        <v>54</v>
      </c>
      <c r="I123" s="331" t="s">
        <v>57</v>
      </c>
      <c r="J123" s="331" t="s">
        <v>825</v>
      </c>
      <c r="K123" s="360"/>
    </row>
    <row r="124" s="1" customFormat="1" ht="17.25" customHeight="1">
      <c r="B124" s="359"/>
      <c r="C124" s="333" t="s">
        <v>826</v>
      </c>
      <c r="D124" s="333"/>
      <c r="E124" s="333"/>
      <c r="F124" s="334" t="s">
        <v>827</v>
      </c>
      <c r="G124" s="335"/>
      <c r="H124" s="333"/>
      <c r="I124" s="333"/>
      <c r="J124" s="333" t="s">
        <v>828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832</v>
      </c>
      <c r="D126" s="338"/>
      <c r="E126" s="338"/>
      <c r="F126" s="339" t="s">
        <v>829</v>
      </c>
      <c r="G126" s="316"/>
      <c r="H126" s="316" t="s">
        <v>869</v>
      </c>
      <c r="I126" s="316" t="s">
        <v>831</v>
      </c>
      <c r="J126" s="316">
        <v>120</v>
      </c>
      <c r="K126" s="364"/>
    </row>
    <row r="127" s="1" customFormat="1" ht="15" customHeight="1">
      <c r="B127" s="361"/>
      <c r="C127" s="316" t="s">
        <v>878</v>
      </c>
      <c r="D127" s="316"/>
      <c r="E127" s="316"/>
      <c r="F127" s="339" t="s">
        <v>829</v>
      </c>
      <c r="G127" s="316"/>
      <c r="H127" s="316" t="s">
        <v>879</v>
      </c>
      <c r="I127" s="316" t="s">
        <v>831</v>
      </c>
      <c r="J127" s="316" t="s">
        <v>880</v>
      </c>
      <c r="K127" s="364"/>
    </row>
    <row r="128" s="1" customFormat="1" ht="15" customHeight="1">
      <c r="B128" s="361"/>
      <c r="C128" s="316" t="s">
        <v>777</v>
      </c>
      <c r="D128" s="316"/>
      <c r="E128" s="316"/>
      <c r="F128" s="339" t="s">
        <v>829</v>
      </c>
      <c r="G128" s="316"/>
      <c r="H128" s="316" t="s">
        <v>881</v>
      </c>
      <c r="I128" s="316" t="s">
        <v>831</v>
      </c>
      <c r="J128" s="316" t="s">
        <v>880</v>
      </c>
      <c r="K128" s="364"/>
    </row>
    <row r="129" s="1" customFormat="1" ht="15" customHeight="1">
      <c r="B129" s="361"/>
      <c r="C129" s="316" t="s">
        <v>840</v>
      </c>
      <c r="D129" s="316"/>
      <c r="E129" s="316"/>
      <c r="F129" s="339" t="s">
        <v>835</v>
      </c>
      <c r="G129" s="316"/>
      <c r="H129" s="316" t="s">
        <v>841</v>
      </c>
      <c r="I129" s="316" t="s">
        <v>831</v>
      </c>
      <c r="J129" s="316">
        <v>15</v>
      </c>
      <c r="K129" s="364"/>
    </row>
    <row r="130" s="1" customFormat="1" ht="15" customHeight="1">
      <c r="B130" s="361"/>
      <c r="C130" s="342" t="s">
        <v>842</v>
      </c>
      <c r="D130" s="342"/>
      <c r="E130" s="342"/>
      <c r="F130" s="343" t="s">
        <v>835</v>
      </c>
      <c r="G130" s="342"/>
      <c r="H130" s="342" t="s">
        <v>843</v>
      </c>
      <c r="I130" s="342" t="s">
        <v>831</v>
      </c>
      <c r="J130" s="342">
        <v>15</v>
      </c>
      <c r="K130" s="364"/>
    </row>
    <row r="131" s="1" customFormat="1" ht="15" customHeight="1">
      <c r="B131" s="361"/>
      <c r="C131" s="342" t="s">
        <v>844</v>
      </c>
      <c r="D131" s="342"/>
      <c r="E131" s="342"/>
      <c r="F131" s="343" t="s">
        <v>835</v>
      </c>
      <c r="G131" s="342"/>
      <c r="H131" s="342" t="s">
        <v>845</v>
      </c>
      <c r="I131" s="342" t="s">
        <v>831</v>
      </c>
      <c r="J131" s="342">
        <v>20</v>
      </c>
      <c r="K131" s="364"/>
    </row>
    <row r="132" s="1" customFormat="1" ht="15" customHeight="1">
      <c r="B132" s="361"/>
      <c r="C132" s="342" t="s">
        <v>846</v>
      </c>
      <c r="D132" s="342"/>
      <c r="E132" s="342"/>
      <c r="F132" s="343" t="s">
        <v>835</v>
      </c>
      <c r="G132" s="342"/>
      <c r="H132" s="342" t="s">
        <v>847</v>
      </c>
      <c r="I132" s="342" t="s">
        <v>831</v>
      </c>
      <c r="J132" s="342">
        <v>20</v>
      </c>
      <c r="K132" s="364"/>
    </row>
    <row r="133" s="1" customFormat="1" ht="15" customHeight="1">
      <c r="B133" s="361"/>
      <c r="C133" s="316" t="s">
        <v>834</v>
      </c>
      <c r="D133" s="316"/>
      <c r="E133" s="316"/>
      <c r="F133" s="339" t="s">
        <v>835</v>
      </c>
      <c r="G133" s="316"/>
      <c r="H133" s="316" t="s">
        <v>869</v>
      </c>
      <c r="I133" s="316" t="s">
        <v>831</v>
      </c>
      <c r="J133" s="316">
        <v>50</v>
      </c>
      <c r="K133" s="364"/>
    </row>
    <row r="134" s="1" customFormat="1" ht="15" customHeight="1">
      <c r="B134" s="361"/>
      <c r="C134" s="316" t="s">
        <v>848</v>
      </c>
      <c r="D134" s="316"/>
      <c r="E134" s="316"/>
      <c r="F134" s="339" t="s">
        <v>835</v>
      </c>
      <c r="G134" s="316"/>
      <c r="H134" s="316" t="s">
        <v>869</v>
      </c>
      <c r="I134" s="316" t="s">
        <v>831</v>
      </c>
      <c r="J134" s="316">
        <v>50</v>
      </c>
      <c r="K134" s="364"/>
    </row>
    <row r="135" s="1" customFormat="1" ht="15" customHeight="1">
      <c r="B135" s="361"/>
      <c r="C135" s="316" t="s">
        <v>854</v>
      </c>
      <c r="D135" s="316"/>
      <c r="E135" s="316"/>
      <c r="F135" s="339" t="s">
        <v>835</v>
      </c>
      <c r="G135" s="316"/>
      <c r="H135" s="316" t="s">
        <v>869</v>
      </c>
      <c r="I135" s="316" t="s">
        <v>831</v>
      </c>
      <c r="J135" s="316">
        <v>50</v>
      </c>
      <c r="K135" s="364"/>
    </row>
    <row r="136" s="1" customFormat="1" ht="15" customHeight="1">
      <c r="B136" s="361"/>
      <c r="C136" s="316" t="s">
        <v>856</v>
      </c>
      <c r="D136" s="316"/>
      <c r="E136" s="316"/>
      <c r="F136" s="339" t="s">
        <v>835</v>
      </c>
      <c r="G136" s="316"/>
      <c r="H136" s="316" t="s">
        <v>869</v>
      </c>
      <c r="I136" s="316" t="s">
        <v>831</v>
      </c>
      <c r="J136" s="316">
        <v>50</v>
      </c>
      <c r="K136" s="364"/>
    </row>
    <row r="137" s="1" customFormat="1" ht="15" customHeight="1">
      <c r="B137" s="361"/>
      <c r="C137" s="316" t="s">
        <v>857</v>
      </c>
      <c r="D137" s="316"/>
      <c r="E137" s="316"/>
      <c r="F137" s="339" t="s">
        <v>835</v>
      </c>
      <c r="G137" s="316"/>
      <c r="H137" s="316" t="s">
        <v>882</v>
      </c>
      <c r="I137" s="316" t="s">
        <v>831</v>
      </c>
      <c r="J137" s="316">
        <v>255</v>
      </c>
      <c r="K137" s="364"/>
    </row>
    <row r="138" s="1" customFormat="1" ht="15" customHeight="1">
      <c r="B138" s="361"/>
      <c r="C138" s="316" t="s">
        <v>859</v>
      </c>
      <c r="D138" s="316"/>
      <c r="E138" s="316"/>
      <c r="F138" s="339" t="s">
        <v>829</v>
      </c>
      <c r="G138" s="316"/>
      <c r="H138" s="316" t="s">
        <v>883</v>
      </c>
      <c r="I138" s="316" t="s">
        <v>861</v>
      </c>
      <c r="J138" s="316"/>
      <c r="K138" s="364"/>
    </row>
    <row r="139" s="1" customFormat="1" ht="15" customHeight="1">
      <c r="B139" s="361"/>
      <c r="C139" s="316" t="s">
        <v>862</v>
      </c>
      <c r="D139" s="316"/>
      <c r="E139" s="316"/>
      <c r="F139" s="339" t="s">
        <v>829</v>
      </c>
      <c r="G139" s="316"/>
      <c r="H139" s="316" t="s">
        <v>884</v>
      </c>
      <c r="I139" s="316" t="s">
        <v>864</v>
      </c>
      <c r="J139" s="316"/>
      <c r="K139" s="364"/>
    </row>
    <row r="140" s="1" customFormat="1" ht="15" customHeight="1">
      <c r="B140" s="361"/>
      <c r="C140" s="316" t="s">
        <v>865</v>
      </c>
      <c r="D140" s="316"/>
      <c r="E140" s="316"/>
      <c r="F140" s="339" t="s">
        <v>829</v>
      </c>
      <c r="G140" s="316"/>
      <c r="H140" s="316" t="s">
        <v>865</v>
      </c>
      <c r="I140" s="316" t="s">
        <v>864</v>
      </c>
      <c r="J140" s="316"/>
      <c r="K140" s="364"/>
    </row>
    <row r="141" s="1" customFormat="1" ht="15" customHeight="1">
      <c r="B141" s="361"/>
      <c r="C141" s="316" t="s">
        <v>38</v>
      </c>
      <c r="D141" s="316"/>
      <c r="E141" s="316"/>
      <c r="F141" s="339" t="s">
        <v>829</v>
      </c>
      <c r="G141" s="316"/>
      <c r="H141" s="316" t="s">
        <v>885</v>
      </c>
      <c r="I141" s="316" t="s">
        <v>864</v>
      </c>
      <c r="J141" s="316"/>
      <c r="K141" s="364"/>
    </row>
    <row r="142" s="1" customFormat="1" ht="15" customHeight="1">
      <c r="B142" s="361"/>
      <c r="C142" s="316" t="s">
        <v>886</v>
      </c>
      <c r="D142" s="316"/>
      <c r="E142" s="316"/>
      <c r="F142" s="339" t="s">
        <v>829</v>
      </c>
      <c r="G142" s="316"/>
      <c r="H142" s="316" t="s">
        <v>887</v>
      </c>
      <c r="I142" s="316" t="s">
        <v>864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888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823</v>
      </c>
      <c r="D148" s="331"/>
      <c r="E148" s="331"/>
      <c r="F148" s="331" t="s">
        <v>824</v>
      </c>
      <c r="G148" s="332"/>
      <c r="H148" s="331" t="s">
        <v>54</v>
      </c>
      <c r="I148" s="331" t="s">
        <v>57</v>
      </c>
      <c r="J148" s="331" t="s">
        <v>825</v>
      </c>
      <c r="K148" s="330"/>
    </row>
    <row r="149" s="1" customFormat="1" ht="17.25" customHeight="1">
      <c r="B149" s="328"/>
      <c r="C149" s="333" t="s">
        <v>826</v>
      </c>
      <c r="D149" s="333"/>
      <c r="E149" s="333"/>
      <c r="F149" s="334" t="s">
        <v>827</v>
      </c>
      <c r="G149" s="335"/>
      <c r="H149" s="333"/>
      <c r="I149" s="333"/>
      <c r="J149" s="333" t="s">
        <v>828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832</v>
      </c>
      <c r="D151" s="316"/>
      <c r="E151" s="316"/>
      <c r="F151" s="369" t="s">
        <v>829</v>
      </c>
      <c r="G151" s="316"/>
      <c r="H151" s="368" t="s">
        <v>869</v>
      </c>
      <c r="I151" s="368" t="s">
        <v>831</v>
      </c>
      <c r="J151" s="368">
        <v>120</v>
      </c>
      <c r="K151" s="364"/>
    </row>
    <row r="152" s="1" customFormat="1" ht="15" customHeight="1">
      <c r="B152" s="341"/>
      <c r="C152" s="368" t="s">
        <v>878</v>
      </c>
      <c r="D152" s="316"/>
      <c r="E152" s="316"/>
      <c r="F152" s="369" t="s">
        <v>829</v>
      </c>
      <c r="G152" s="316"/>
      <c r="H152" s="368" t="s">
        <v>889</v>
      </c>
      <c r="I152" s="368" t="s">
        <v>831</v>
      </c>
      <c r="J152" s="368" t="s">
        <v>880</v>
      </c>
      <c r="K152" s="364"/>
    </row>
    <row r="153" s="1" customFormat="1" ht="15" customHeight="1">
      <c r="B153" s="341"/>
      <c r="C153" s="368" t="s">
        <v>777</v>
      </c>
      <c r="D153" s="316"/>
      <c r="E153" s="316"/>
      <c r="F153" s="369" t="s">
        <v>829</v>
      </c>
      <c r="G153" s="316"/>
      <c r="H153" s="368" t="s">
        <v>890</v>
      </c>
      <c r="I153" s="368" t="s">
        <v>831</v>
      </c>
      <c r="J153" s="368" t="s">
        <v>880</v>
      </c>
      <c r="K153" s="364"/>
    </row>
    <row r="154" s="1" customFormat="1" ht="15" customHeight="1">
      <c r="B154" s="341"/>
      <c r="C154" s="368" t="s">
        <v>834</v>
      </c>
      <c r="D154" s="316"/>
      <c r="E154" s="316"/>
      <c r="F154" s="369" t="s">
        <v>835</v>
      </c>
      <c r="G154" s="316"/>
      <c r="H154" s="368" t="s">
        <v>869</v>
      </c>
      <c r="I154" s="368" t="s">
        <v>831</v>
      </c>
      <c r="J154" s="368">
        <v>50</v>
      </c>
      <c r="K154" s="364"/>
    </row>
    <row r="155" s="1" customFormat="1" ht="15" customHeight="1">
      <c r="B155" s="341"/>
      <c r="C155" s="368" t="s">
        <v>837</v>
      </c>
      <c r="D155" s="316"/>
      <c r="E155" s="316"/>
      <c r="F155" s="369" t="s">
        <v>829</v>
      </c>
      <c r="G155" s="316"/>
      <c r="H155" s="368" t="s">
        <v>869</v>
      </c>
      <c r="I155" s="368" t="s">
        <v>839</v>
      </c>
      <c r="J155" s="368"/>
      <c r="K155" s="364"/>
    </row>
    <row r="156" s="1" customFormat="1" ht="15" customHeight="1">
      <c r="B156" s="341"/>
      <c r="C156" s="368" t="s">
        <v>848</v>
      </c>
      <c r="D156" s="316"/>
      <c r="E156" s="316"/>
      <c r="F156" s="369" t="s">
        <v>835</v>
      </c>
      <c r="G156" s="316"/>
      <c r="H156" s="368" t="s">
        <v>869</v>
      </c>
      <c r="I156" s="368" t="s">
        <v>831</v>
      </c>
      <c r="J156" s="368">
        <v>50</v>
      </c>
      <c r="K156" s="364"/>
    </row>
    <row r="157" s="1" customFormat="1" ht="15" customHeight="1">
      <c r="B157" s="341"/>
      <c r="C157" s="368" t="s">
        <v>856</v>
      </c>
      <c r="D157" s="316"/>
      <c r="E157" s="316"/>
      <c r="F157" s="369" t="s">
        <v>835</v>
      </c>
      <c r="G157" s="316"/>
      <c r="H157" s="368" t="s">
        <v>869</v>
      </c>
      <c r="I157" s="368" t="s">
        <v>831</v>
      </c>
      <c r="J157" s="368">
        <v>50</v>
      </c>
      <c r="K157" s="364"/>
    </row>
    <row r="158" s="1" customFormat="1" ht="15" customHeight="1">
      <c r="B158" s="341"/>
      <c r="C158" s="368" t="s">
        <v>854</v>
      </c>
      <c r="D158" s="316"/>
      <c r="E158" s="316"/>
      <c r="F158" s="369" t="s">
        <v>835</v>
      </c>
      <c r="G158" s="316"/>
      <c r="H158" s="368" t="s">
        <v>869</v>
      </c>
      <c r="I158" s="368" t="s">
        <v>831</v>
      </c>
      <c r="J158" s="368">
        <v>50</v>
      </c>
      <c r="K158" s="364"/>
    </row>
    <row r="159" s="1" customFormat="1" ht="15" customHeight="1">
      <c r="B159" s="341"/>
      <c r="C159" s="368" t="s">
        <v>92</v>
      </c>
      <c r="D159" s="316"/>
      <c r="E159" s="316"/>
      <c r="F159" s="369" t="s">
        <v>829</v>
      </c>
      <c r="G159" s="316"/>
      <c r="H159" s="368" t="s">
        <v>891</v>
      </c>
      <c r="I159" s="368" t="s">
        <v>831</v>
      </c>
      <c r="J159" s="368" t="s">
        <v>892</v>
      </c>
      <c r="K159" s="364"/>
    </row>
    <row r="160" s="1" customFormat="1" ht="15" customHeight="1">
      <c r="B160" s="341"/>
      <c r="C160" s="368" t="s">
        <v>893</v>
      </c>
      <c r="D160" s="316"/>
      <c r="E160" s="316"/>
      <c r="F160" s="369" t="s">
        <v>829</v>
      </c>
      <c r="G160" s="316"/>
      <c r="H160" s="368" t="s">
        <v>894</v>
      </c>
      <c r="I160" s="368" t="s">
        <v>864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895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823</v>
      </c>
      <c r="D166" s="331"/>
      <c r="E166" s="331"/>
      <c r="F166" s="331" t="s">
        <v>824</v>
      </c>
      <c r="G166" s="373"/>
      <c r="H166" s="374" t="s">
        <v>54</v>
      </c>
      <c r="I166" s="374" t="s">
        <v>57</v>
      </c>
      <c r="J166" s="331" t="s">
        <v>825</v>
      </c>
      <c r="K166" s="308"/>
    </row>
    <row r="167" s="1" customFormat="1" ht="17.25" customHeight="1">
      <c r="B167" s="309"/>
      <c r="C167" s="333" t="s">
        <v>826</v>
      </c>
      <c r="D167" s="333"/>
      <c r="E167" s="333"/>
      <c r="F167" s="334" t="s">
        <v>827</v>
      </c>
      <c r="G167" s="375"/>
      <c r="H167" s="376"/>
      <c r="I167" s="376"/>
      <c r="J167" s="333" t="s">
        <v>828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832</v>
      </c>
      <c r="D169" s="316"/>
      <c r="E169" s="316"/>
      <c r="F169" s="339" t="s">
        <v>829</v>
      </c>
      <c r="G169" s="316"/>
      <c r="H169" s="316" t="s">
        <v>869</v>
      </c>
      <c r="I169" s="316" t="s">
        <v>831</v>
      </c>
      <c r="J169" s="316">
        <v>120</v>
      </c>
      <c r="K169" s="364"/>
    </row>
    <row r="170" s="1" customFormat="1" ht="15" customHeight="1">
      <c r="B170" s="341"/>
      <c r="C170" s="316" t="s">
        <v>878</v>
      </c>
      <c r="D170" s="316"/>
      <c r="E170" s="316"/>
      <c r="F170" s="339" t="s">
        <v>829</v>
      </c>
      <c r="G170" s="316"/>
      <c r="H170" s="316" t="s">
        <v>879</v>
      </c>
      <c r="I170" s="316" t="s">
        <v>831</v>
      </c>
      <c r="J170" s="316" t="s">
        <v>880</v>
      </c>
      <c r="K170" s="364"/>
    </row>
    <row r="171" s="1" customFormat="1" ht="15" customHeight="1">
      <c r="B171" s="341"/>
      <c r="C171" s="316" t="s">
        <v>777</v>
      </c>
      <c r="D171" s="316"/>
      <c r="E171" s="316"/>
      <c r="F171" s="339" t="s">
        <v>829</v>
      </c>
      <c r="G171" s="316"/>
      <c r="H171" s="316" t="s">
        <v>896</v>
      </c>
      <c r="I171" s="316" t="s">
        <v>831</v>
      </c>
      <c r="J171" s="316" t="s">
        <v>880</v>
      </c>
      <c r="K171" s="364"/>
    </row>
    <row r="172" s="1" customFormat="1" ht="15" customHeight="1">
      <c r="B172" s="341"/>
      <c r="C172" s="316" t="s">
        <v>834</v>
      </c>
      <c r="D172" s="316"/>
      <c r="E172" s="316"/>
      <c r="F172" s="339" t="s">
        <v>835</v>
      </c>
      <c r="G172" s="316"/>
      <c r="H172" s="316" t="s">
        <v>896</v>
      </c>
      <c r="I172" s="316" t="s">
        <v>831</v>
      </c>
      <c r="J172" s="316">
        <v>50</v>
      </c>
      <c r="K172" s="364"/>
    </row>
    <row r="173" s="1" customFormat="1" ht="15" customHeight="1">
      <c r="B173" s="341"/>
      <c r="C173" s="316" t="s">
        <v>837</v>
      </c>
      <c r="D173" s="316"/>
      <c r="E173" s="316"/>
      <c r="F173" s="339" t="s">
        <v>829</v>
      </c>
      <c r="G173" s="316"/>
      <c r="H173" s="316" t="s">
        <v>896</v>
      </c>
      <c r="I173" s="316" t="s">
        <v>839</v>
      </c>
      <c r="J173" s="316"/>
      <c r="K173" s="364"/>
    </row>
    <row r="174" s="1" customFormat="1" ht="15" customHeight="1">
      <c r="B174" s="341"/>
      <c r="C174" s="316" t="s">
        <v>848</v>
      </c>
      <c r="D174" s="316"/>
      <c r="E174" s="316"/>
      <c r="F174" s="339" t="s">
        <v>835</v>
      </c>
      <c r="G174" s="316"/>
      <c r="H174" s="316" t="s">
        <v>896</v>
      </c>
      <c r="I174" s="316" t="s">
        <v>831</v>
      </c>
      <c r="J174" s="316">
        <v>50</v>
      </c>
      <c r="K174" s="364"/>
    </row>
    <row r="175" s="1" customFormat="1" ht="15" customHeight="1">
      <c r="B175" s="341"/>
      <c r="C175" s="316" t="s">
        <v>856</v>
      </c>
      <c r="D175" s="316"/>
      <c r="E175" s="316"/>
      <c r="F175" s="339" t="s">
        <v>835</v>
      </c>
      <c r="G175" s="316"/>
      <c r="H175" s="316" t="s">
        <v>896</v>
      </c>
      <c r="I175" s="316" t="s">
        <v>831</v>
      </c>
      <c r="J175" s="316">
        <v>50</v>
      </c>
      <c r="K175" s="364"/>
    </row>
    <row r="176" s="1" customFormat="1" ht="15" customHeight="1">
      <c r="B176" s="341"/>
      <c r="C176" s="316" t="s">
        <v>854</v>
      </c>
      <c r="D176" s="316"/>
      <c r="E176" s="316"/>
      <c r="F176" s="339" t="s">
        <v>835</v>
      </c>
      <c r="G176" s="316"/>
      <c r="H176" s="316" t="s">
        <v>896</v>
      </c>
      <c r="I176" s="316" t="s">
        <v>831</v>
      </c>
      <c r="J176" s="316">
        <v>50</v>
      </c>
      <c r="K176" s="364"/>
    </row>
    <row r="177" s="1" customFormat="1" ht="15" customHeight="1">
      <c r="B177" s="341"/>
      <c r="C177" s="316" t="s">
        <v>116</v>
      </c>
      <c r="D177" s="316"/>
      <c r="E177" s="316"/>
      <c r="F177" s="339" t="s">
        <v>829</v>
      </c>
      <c r="G177" s="316"/>
      <c r="H177" s="316" t="s">
        <v>897</v>
      </c>
      <c r="I177" s="316" t="s">
        <v>898</v>
      </c>
      <c r="J177" s="316"/>
      <c r="K177" s="364"/>
    </row>
    <row r="178" s="1" customFormat="1" ht="15" customHeight="1">
      <c r="B178" s="341"/>
      <c r="C178" s="316" t="s">
        <v>57</v>
      </c>
      <c r="D178" s="316"/>
      <c r="E178" s="316"/>
      <c r="F178" s="339" t="s">
        <v>829</v>
      </c>
      <c r="G178" s="316"/>
      <c r="H178" s="316" t="s">
        <v>899</v>
      </c>
      <c r="I178" s="316" t="s">
        <v>900</v>
      </c>
      <c r="J178" s="316">
        <v>1</v>
      </c>
      <c r="K178" s="364"/>
    </row>
    <row r="179" s="1" customFormat="1" ht="15" customHeight="1">
      <c r="B179" s="341"/>
      <c r="C179" s="316" t="s">
        <v>53</v>
      </c>
      <c r="D179" s="316"/>
      <c r="E179" s="316"/>
      <c r="F179" s="339" t="s">
        <v>829</v>
      </c>
      <c r="G179" s="316"/>
      <c r="H179" s="316" t="s">
        <v>901</v>
      </c>
      <c r="I179" s="316" t="s">
        <v>831</v>
      </c>
      <c r="J179" s="316">
        <v>20</v>
      </c>
      <c r="K179" s="364"/>
    </row>
    <row r="180" s="1" customFormat="1" ht="15" customHeight="1">
      <c r="B180" s="341"/>
      <c r="C180" s="316" t="s">
        <v>54</v>
      </c>
      <c r="D180" s="316"/>
      <c r="E180" s="316"/>
      <c r="F180" s="339" t="s">
        <v>829</v>
      </c>
      <c r="G180" s="316"/>
      <c r="H180" s="316" t="s">
        <v>902</v>
      </c>
      <c r="I180" s="316" t="s">
        <v>831</v>
      </c>
      <c r="J180" s="316">
        <v>255</v>
      </c>
      <c r="K180" s="364"/>
    </row>
    <row r="181" s="1" customFormat="1" ht="15" customHeight="1">
      <c r="B181" s="341"/>
      <c r="C181" s="316" t="s">
        <v>117</v>
      </c>
      <c r="D181" s="316"/>
      <c r="E181" s="316"/>
      <c r="F181" s="339" t="s">
        <v>829</v>
      </c>
      <c r="G181" s="316"/>
      <c r="H181" s="316" t="s">
        <v>793</v>
      </c>
      <c r="I181" s="316" t="s">
        <v>831</v>
      </c>
      <c r="J181" s="316">
        <v>10</v>
      </c>
      <c r="K181" s="364"/>
    </row>
    <row r="182" s="1" customFormat="1" ht="15" customHeight="1">
      <c r="B182" s="341"/>
      <c r="C182" s="316" t="s">
        <v>118</v>
      </c>
      <c r="D182" s="316"/>
      <c r="E182" s="316"/>
      <c r="F182" s="339" t="s">
        <v>829</v>
      </c>
      <c r="G182" s="316"/>
      <c r="H182" s="316" t="s">
        <v>903</v>
      </c>
      <c r="I182" s="316" t="s">
        <v>864</v>
      </c>
      <c r="J182" s="316"/>
      <c r="K182" s="364"/>
    </row>
    <row r="183" s="1" customFormat="1" ht="15" customHeight="1">
      <c r="B183" s="341"/>
      <c r="C183" s="316" t="s">
        <v>904</v>
      </c>
      <c r="D183" s="316"/>
      <c r="E183" s="316"/>
      <c r="F183" s="339" t="s">
        <v>829</v>
      </c>
      <c r="G183" s="316"/>
      <c r="H183" s="316" t="s">
        <v>905</v>
      </c>
      <c r="I183" s="316" t="s">
        <v>864</v>
      </c>
      <c r="J183" s="316"/>
      <c r="K183" s="364"/>
    </row>
    <row r="184" s="1" customFormat="1" ht="15" customHeight="1">
      <c r="B184" s="341"/>
      <c r="C184" s="316" t="s">
        <v>893</v>
      </c>
      <c r="D184" s="316"/>
      <c r="E184" s="316"/>
      <c r="F184" s="339" t="s">
        <v>829</v>
      </c>
      <c r="G184" s="316"/>
      <c r="H184" s="316" t="s">
        <v>906</v>
      </c>
      <c r="I184" s="316" t="s">
        <v>864</v>
      </c>
      <c r="J184" s="316"/>
      <c r="K184" s="364"/>
    </row>
    <row r="185" s="1" customFormat="1" ht="15" customHeight="1">
      <c r="B185" s="341"/>
      <c r="C185" s="316" t="s">
        <v>120</v>
      </c>
      <c r="D185" s="316"/>
      <c r="E185" s="316"/>
      <c r="F185" s="339" t="s">
        <v>835</v>
      </c>
      <c r="G185" s="316"/>
      <c r="H185" s="316" t="s">
        <v>907</v>
      </c>
      <c r="I185" s="316" t="s">
        <v>831</v>
      </c>
      <c r="J185" s="316">
        <v>50</v>
      </c>
      <c r="K185" s="364"/>
    </row>
    <row r="186" s="1" customFormat="1" ht="15" customHeight="1">
      <c r="B186" s="341"/>
      <c r="C186" s="316" t="s">
        <v>908</v>
      </c>
      <c r="D186" s="316"/>
      <c r="E186" s="316"/>
      <c r="F186" s="339" t="s">
        <v>835</v>
      </c>
      <c r="G186" s="316"/>
      <c r="H186" s="316" t="s">
        <v>909</v>
      </c>
      <c r="I186" s="316" t="s">
        <v>910</v>
      </c>
      <c r="J186" s="316"/>
      <c r="K186" s="364"/>
    </row>
    <row r="187" s="1" customFormat="1" ht="15" customHeight="1">
      <c r="B187" s="341"/>
      <c r="C187" s="316" t="s">
        <v>911</v>
      </c>
      <c r="D187" s="316"/>
      <c r="E187" s="316"/>
      <c r="F187" s="339" t="s">
        <v>835</v>
      </c>
      <c r="G187" s="316"/>
      <c r="H187" s="316" t="s">
        <v>912</v>
      </c>
      <c r="I187" s="316" t="s">
        <v>910</v>
      </c>
      <c r="J187" s="316"/>
      <c r="K187" s="364"/>
    </row>
    <row r="188" s="1" customFormat="1" ht="15" customHeight="1">
      <c r="B188" s="341"/>
      <c r="C188" s="316" t="s">
        <v>913</v>
      </c>
      <c r="D188" s="316"/>
      <c r="E188" s="316"/>
      <c r="F188" s="339" t="s">
        <v>835</v>
      </c>
      <c r="G188" s="316"/>
      <c r="H188" s="316" t="s">
        <v>914</v>
      </c>
      <c r="I188" s="316" t="s">
        <v>910</v>
      </c>
      <c r="J188" s="316"/>
      <c r="K188" s="364"/>
    </row>
    <row r="189" s="1" customFormat="1" ht="15" customHeight="1">
      <c r="B189" s="341"/>
      <c r="C189" s="377" t="s">
        <v>915</v>
      </c>
      <c r="D189" s="316"/>
      <c r="E189" s="316"/>
      <c r="F189" s="339" t="s">
        <v>835</v>
      </c>
      <c r="G189" s="316"/>
      <c r="H189" s="316" t="s">
        <v>916</v>
      </c>
      <c r="I189" s="316" t="s">
        <v>917</v>
      </c>
      <c r="J189" s="378" t="s">
        <v>918</v>
      </c>
      <c r="K189" s="364"/>
    </row>
    <row r="190" s="19" customFormat="1" ht="15" customHeight="1">
      <c r="B190" s="379"/>
      <c r="C190" s="380" t="s">
        <v>919</v>
      </c>
      <c r="D190" s="381"/>
      <c r="E190" s="381"/>
      <c r="F190" s="382" t="s">
        <v>835</v>
      </c>
      <c r="G190" s="381"/>
      <c r="H190" s="381" t="s">
        <v>920</v>
      </c>
      <c r="I190" s="381" t="s">
        <v>917</v>
      </c>
      <c r="J190" s="383" t="s">
        <v>918</v>
      </c>
      <c r="K190" s="384"/>
    </row>
    <row r="191" s="1" customFormat="1" ht="15" customHeight="1">
      <c r="B191" s="341"/>
      <c r="C191" s="377" t="s">
        <v>42</v>
      </c>
      <c r="D191" s="316"/>
      <c r="E191" s="316"/>
      <c r="F191" s="339" t="s">
        <v>829</v>
      </c>
      <c r="G191" s="316"/>
      <c r="H191" s="313" t="s">
        <v>921</v>
      </c>
      <c r="I191" s="316" t="s">
        <v>922</v>
      </c>
      <c r="J191" s="316"/>
      <c r="K191" s="364"/>
    </row>
    <row r="192" s="1" customFormat="1" ht="15" customHeight="1">
      <c r="B192" s="341"/>
      <c r="C192" s="377" t="s">
        <v>923</v>
      </c>
      <c r="D192" s="316"/>
      <c r="E192" s="316"/>
      <c r="F192" s="339" t="s">
        <v>829</v>
      </c>
      <c r="G192" s="316"/>
      <c r="H192" s="316" t="s">
        <v>924</v>
      </c>
      <c r="I192" s="316" t="s">
        <v>864</v>
      </c>
      <c r="J192" s="316"/>
      <c r="K192" s="364"/>
    </row>
    <row r="193" s="1" customFormat="1" ht="15" customHeight="1">
      <c r="B193" s="341"/>
      <c r="C193" s="377" t="s">
        <v>925</v>
      </c>
      <c r="D193" s="316"/>
      <c r="E193" s="316"/>
      <c r="F193" s="339" t="s">
        <v>829</v>
      </c>
      <c r="G193" s="316"/>
      <c r="H193" s="316" t="s">
        <v>926</v>
      </c>
      <c r="I193" s="316" t="s">
        <v>864</v>
      </c>
      <c r="J193" s="316"/>
      <c r="K193" s="364"/>
    </row>
    <row r="194" s="1" customFormat="1" ht="15" customHeight="1">
      <c r="B194" s="341"/>
      <c r="C194" s="377" t="s">
        <v>927</v>
      </c>
      <c r="D194" s="316"/>
      <c r="E194" s="316"/>
      <c r="F194" s="339" t="s">
        <v>835</v>
      </c>
      <c r="G194" s="316"/>
      <c r="H194" s="316" t="s">
        <v>928</v>
      </c>
      <c r="I194" s="316" t="s">
        <v>864</v>
      </c>
      <c r="J194" s="316"/>
      <c r="K194" s="364"/>
    </row>
    <row r="195" s="1" customFormat="1" ht="15" customHeight="1">
      <c r="B195" s="370"/>
      <c r="C195" s="385"/>
      <c r="D195" s="350"/>
      <c r="E195" s="350"/>
      <c r="F195" s="350"/>
      <c r="G195" s="350"/>
      <c r="H195" s="350"/>
      <c r="I195" s="350"/>
      <c r="J195" s="350"/>
      <c r="K195" s="371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52"/>
      <c r="C197" s="362"/>
      <c r="D197" s="362"/>
      <c r="E197" s="362"/>
      <c r="F197" s="372"/>
      <c r="G197" s="362"/>
      <c r="H197" s="362"/>
      <c r="I197" s="362"/>
      <c r="J197" s="362"/>
      <c r="K197" s="352"/>
    </row>
    <row r="198" s="1" customFormat="1" ht="18.75" customHeight="1">
      <c r="B198" s="324"/>
      <c r="C198" s="324"/>
      <c r="D198" s="324"/>
      <c r="E198" s="324"/>
      <c r="F198" s="324"/>
      <c r="G198" s="324"/>
      <c r="H198" s="324"/>
      <c r="I198" s="324"/>
      <c r="J198" s="324"/>
      <c r="K198" s="324"/>
    </row>
    <row r="199" s="1" customFormat="1" ht="13.5">
      <c r="B199" s="303"/>
      <c r="C199" s="304"/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1">
      <c r="B200" s="306"/>
      <c r="C200" s="307" t="s">
        <v>929</v>
      </c>
      <c r="D200" s="307"/>
      <c r="E200" s="307"/>
      <c r="F200" s="307"/>
      <c r="G200" s="307"/>
      <c r="H200" s="307"/>
      <c r="I200" s="307"/>
      <c r="J200" s="307"/>
      <c r="K200" s="308"/>
    </row>
    <row r="201" s="1" customFormat="1" ht="25.5" customHeight="1">
      <c r="B201" s="306"/>
      <c r="C201" s="386" t="s">
        <v>930</v>
      </c>
      <c r="D201" s="386"/>
      <c r="E201" s="386"/>
      <c r="F201" s="386" t="s">
        <v>931</v>
      </c>
      <c r="G201" s="387"/>
      <c r="H201" s="386" t="s">
        <v>932</v>
      </c>
      <c r="I201" s="386"/>
      <c r="J201" s="386"/>
      <c r="K201" s="308"/>
    </row>
    <row r="202" s="1" customFormat="1" ht="5.25" customHeight="1">
      <c r="B202" s="341"/>
      <c r="C202" s="336"/>
      <c r="D202" s="336"/>
      <c r="E202" s="336"/>
      <c r="F202" s="336"/>
      <c r="G202" s="362"/>
      <c r="H202" s="336"/>
      <c r="I202" s="336"/>
      <c r="J202" s="336"/>
      <c r="K202" s="364"/>
    </row>
    <row r="203" s="1" customFormat="1" ht="15" customHeight="1">
      <c r="B203" s="341"/>
      <c r="C203" s="316" t="s">
        <v>922</v>
      </c>
      <c r="D203" s="316"/>
      <c r="E203" s="316"/>
      <c r="F203" s="339" t="s">
        <v>43</v>
      </c>
      <c r="G203" s="316"/>
      <c r="H203" s="316" t="s">
        <v>933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44</v>
      </c>
      <c r="G204" s="316"/>
      <c r="H204" s="316" t="s">
        <v>934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47</v>
      </c>
      <c r="G205" s="316"/>
      <c r="H205" s="316" t="s">
        <v>935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45</v>
      </c>
      <c r="G206" s="316"/>
      <c r="H206" s="316" t="s">
        <v>936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 t="s">
        <v>46</v>
      </c>
      <c r="G207" s="316"/>
      <c r="H207" s="316" t="s">
        <v>937</v>
      </c>
      <c r="I207" s="316"/>
      <c r="J207" s="316"/>
      <c r="K207" s="364"/>
    </row>
    <row r="208" s="1" customFormat="1" ht="15" customHeight="1">
      <c r="B208" s="341"/>
      <c r="C208" s="316"/>
      <c r="D208" s="316"/>
      <c r="E208" s="316"/>
      <c r="F208" s="339"/>
      <c r="G208" s="316"/>
      <c r="H208" s="316"/>
      <c r="I208" s="316"/>
      <c r="J208" s="316"/>
      <c r="K208" s="364"/>
    </row>
    <row r="209" s="1" customFormat="1" ht="15" customHeight="1">
      <c r="B209" s="341"/>
      <c r="C209" s="316" t="s">
        <v>876</v>
      </c>
      <c r="D209" s="316"/>
      <c r="E209" s="316"/>
      <c r="F209" s="339" t="s">
        <v>79</v>
      </c>
      <c r="G209" s="316"/>
      <c r="H209" s="316" t="s">
        <v>938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773</v>
      </c>
      <c r="G210" s="316"/>
      <c r="H210" s="316" t="s">
        <v>774</v>
      </c>
      <c r="I210" s="316"/>
      <c r="J210" s="316"/>
      <c r="K210" s="364"/>
    </row>
    <row r="211" s="1" customFormat="1" ht="15" customHeight="1">
      <c r="B211" s="341"/>
      <c r="C211" s="316"/>
      <c r="D211" s="316"/>
      <c r="E211" s="316"/>
      <c r="F211" s="339" t="s">
        <v>771</v>
      </c>
      <c r="G211" s="316"/>
      <c r="H211" s="316" t="s">
        <v>939</v>
      </c>
      <c r="I211" s="316"/>
      <c r="J211" s="316"/>
      <c r="K211" s="364"/>
    </row>
    <row r="212" s="1" customFormat="1" ht="15" customHeight="1">
      <c r="B212" s="388"/>
      <c r="C212" s="316"/>
      <c r="D212" s="316"/>
      <c r="E212" s="316"/>
      <c r="F212" s="339" t="s">
        <v>85</v>
      </c>
      <c r="G212" s="377"/>
      <c r="H212" s="368" t="s">
        <v>86</v>
      </c>
      <c r="I212" s="368"/>
      <c r="J212" s="368"/>
      <c r="K212" s="389"/>
    </row>
    <row r="213" s="1" customFormat="1" ht="15" customHeight="1">
      <c r="B213" s="388"/>
      <c r="C213" s="316"/>
      <c r="D213" s="316"/>
      <c r="E213" s="316"/>
      <c r="F213" s="339" t="s">
        <v>775</v>
      </c>
      <c r="G213" s="377"/>
      <c r="H213" s="368" t="s">
        <v>724</v>
      </c>
      <c r="I213" s="368"/>
      <c r="J213" s="368"/>
      <c r="K213" s="389"/>
    </row>
    <row r="214" s="1" customFormat="1" ht="15" customHeight="1">
      <c r="B214" s="388"/>
      <c r="C214" s="316"/>
      <c r="D214" s="316"/>
      <c r="E214" s="316"/>
      <c r="F214" s="339"/>
      <c r="G214" s="377"/>
      <c r="H214" s="368"/>
      <c r="I214" s="368"/>
      <c r="J214" s="368"/>
      <c r="K214" s="389"/>
    </row>
    <row r="215" s="1" customFormat="1" ht="15" customHeight="1">
      <c r="B215" s="388"/>
      <c r="C215" s="316" t="s">
        <v>900</v>
      </c>
      <c r="D215" s="316"/>
      <c r="E215" s="316"/>
      <c r="F215" s="339">
        <v>1</v>
      </c>
      <c r="G215" s="377"/>
      <c r="H215" s="368" t="s">
        <v>940</v>
      </c>
      <c r="I215" s="368"/>
      <c r="J215" s="368"/>
      <c r="K215" s="389"/>
    </row>
    <row r="216" s="1" customFormat="1" ht="15" customHeight="1">
      <c r="B216" s="388"/>
      <c r="C216" s="316"/>
      <c r="D216" s="316"/>
      <c r="E216" s="316"/>
      <c r="F216" s="339">
        <v>2</v>
      </c>
      <c r="G216" s="377"/>
      <c r="H216" s="368" t="s">
        <v>941</v>
      </c>
      <c r="I216" s="368"/>
      <c r="J216" s="368"/>
      <c r="K216" s="389"/>
    </row>
    <row r="217" s="1" customFormat="1" ht="15" customHeight="1">
      <c r="B217" s="388"/>
      <c r="C217" s="316"/>
      <c r="D217" s="316"/>
      <c r="E217" s="316"/>
      <c r="F217" s="339">
        <v>3</v>
      </c>
      <c r="G217" s="377"/>
      <c r="H217" s="368" t="s">
        <v>942</v>
      </c>
      <c r="I217" s="368"/>
      <c r="J217" s="368"/>
      <c r="K217" s="389"/>
    </row>
    <row r="218" s="1" customFormat="1" ht="15" customHeight="1">
      <c r="B218" s="388"/>
      <c r="C218" s="316"/>
      <c r="D218" s="316"/>
      <c r="E218" s="316"/>
      <c r="F218" s="339">
        <v>4</v>
      </c>
      <c r="G218" s="377"/>
      <c r="H218" s="368" t="s">
        <v>943</v>
      </c>
      <c r="I218" s="368"/>
      <c r="J218" s="368"/>
      <c r="K218" s="389"/>
    </row>
    <row r="219" s="1" customFormat="1" ht="12.75" customHeight="1">
      <c r="B219" s="390"/>
      <c r="C219" s="391"/>
      <c r="D219" s="391"/>
      <c r="E219" s="391"/>
      <c r="F219" s="391"/>
      <c r="G219" s="391"/>
      <c r="H219" s="391"/>
      <c r="I219" s="391"/>
      <c r="J219" s="391"/>
      <c r="K219" s="39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2025-02-06T09:20:58Z</dcterms:created>
  <dcterms:modified xsi:type="dcterms:W3CDTF">2025-02-06T09:21:05Z</dcterms:modified>
</cp:coreProperties>
</file>